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washington\Documents\Subsidy\"/>
    </mc:Choice>
  </mc:AlternateContent>
  <bookViews>
    <workbookView xWindow="0" yWindow="0" windowWidth="28800" windowHeight="12300" firstSheet="125" activeTab="129"/>
  </bookViews>
  <sheets>
    <sheet name="Jan 08" sheetId="11" r:id="rId1"/>
    <sheet name="Feb 08" sheetId="1" r:id="rId2"/>
    <sheet name="Mar 08" sheetId="2" r:id="rId3"/>
    <sheet name="Apr 08" sheetId="3" r:id="rId4"/>
    <sheet name="May 08" sheetId="6" r:id="rId5"/>
    <sheet name="Jun 08" sheetId="7" r:id="rId6"/>
    <sheet name="Jul 08" sheetId="8" r:id="rId7"/>
    <sheet name="Aug 08" sheetId="10" r:id="rId8"/>
    <sheet name="Sep 08" sheetId="12" r:id="rId9"/>
    <sheet name="Oct 08" sheetId="13" r:id="rId10"/>
    <sheet name="Nov 08" sheetId="14" r:id="rId11"/>
    <sheet name="Dec 08" sheetId="15" r:id="rId12"/>
    <sheet name="Jan 09" sheetId="16" r:id="rId13"/>
    <sheet name="Feb 09" sheetId="17" r:id="rId14"/>
    <sheet name="Mar 09" sheetId="18" r:id="rId15"/>
    <sheet name="Apr 09" sheetId="19" r:id="rId16"/>
    <sheet name="May 09" sheetId="20" r:id="rId17"/>
    <sheet name="June 09" sheetId="21" r:id="rId18"/>
    <sheet name="SFY 09" sheetId="23" r:id="rId19"/>
    <sheet name="Jul 09" sheetId="24" r:id="rId20"/>
    <sheet name="Aug 09" sheetId="25" r:id="rId21"/>
    <sheet name="Sep 09" sheetId="26" r:id="rId22"/>
    <sheet name="Oct 09" sheetId="27" r:id="rId23"/>
    <sheet name="Nov 09" sheetId="28" r:id="rId24"/>
    <sheet name="Dec 09" sheetId="29" r:id="rId25"/>
    <sheet name="Jan 10" sheetId="30" r:id="rId26"/>
    <sheet name="Feb 10" sheetId="31" r:id="rId27"/>
    <sheet name="Mar 10" sheetId="32" r:id="rId28"/>
    <sheet name="Apr 10" sheetId="35" r:id="rId29"/>
    <sheet name="May 10" sheetId="36" r:id="rId30"/>
    <sheet name="Jun 10" sheetId="40" r:id="rId31"/>
    <sheet name="Avg SFY 10" sheetId="33" r:id="rId32"/>
    <sheet name="Jul 10" sheetId="41" r:id="rId33"/>
    <sheet name="Aug 10" sheetId="42" r:id="rId34"/>
    <sheet name="Sep 10" sheetId="43" r:id="rId35"/>
    <sheet name="Oct 10" sheetId="44" r:id="rId36"/>
    <sheet name="Nov 10" sheetId="45" r:id="rId37"/>
    <sheet name="Dec 10" sheetId="46" r:id="rId38"/>
    <sheet name="Jan 11" sheetId="47" r:id="rId39"/>
    <sheet name="Feb 11" sheetId="48" r:id="rId40"/>
    <sheet name="Mar 11" sheetId="49" r:id="rId41"/>
    <sheet name="Apr 11" sheetId="50" r:id="rId42"/>
    <sheet name="May 11" sheetId="51" r:id="rId43"/>
    <sheet name="June 11" sheetId="52" r:id="rId44"/>
    <sheet name="Avg SFY 11" sheetId="56" r:id="rId45"/>
    <sheet name="July 11" sheetId="53" r:id="rId46"/>
    <sheet name="Aug 11" sheetId="54" r:id="rId47"/>
    <sheet name="Sep 11" sheetId="55" r:id="rId48"/>
    <sheet name="Oct 11" sheetId="58" r:id="rId49"/>
    <sheet name="Nov 11" sheetId="59" r:id="rId50"/>
    <sheet name="Dec 11" sheetId="60" r:id="rId51"/>
    <sheet name="Jan 12" sheetId="61" r:id="rId52"/>
    <sheet name="Feb 12" sheetId="62" r:id="rId53"/>
    <sheet name="Mar 12" sheetId="63" r:id="rId54"/>
    <sheet name="Apr 12" sheetId="64" r:id="rId55"/>
    <sheet name="May 12" sheetId="65" r:id="rId56"/>
    <sheet name="Jun 12" sheetId="67" r:id="rId57"/>
    <sheet name="Avg SFY 12" sheetId="68" r:id="rId58"/>
    <sheet name="Jul 12" sheetId="69" r:id="rId59"/>
    <sheet name="Aug 12" sheetId="66" r:id="rId60"/>
    <sheet name="Sep 12" sheetId="70" r:id="rId61"/>
    <sheet name="Oct 12" sheetId="71" r:id="rId62"/>
    <sheet name="Nov 12" sheetId="72" r:id="rId63"/>
    <sheet name="Dec 12" sheetId="73" r:id="rId64"/>
    <sheet name="Jan 13" sheetId="74" r:id="rId65"/>
    <sheet name="Feb 13" sheetId="75" r:id="rId66"/>
    <sheet name="Mar 13" sheetId="76" r:id="rId67"/>
    <sheet name="Apr 13" sheetId="77" r:id="rId68"/>
    <sheet name="May 13" sheetId="79" r:id="rId69"/>
    <sheet name="Jun 13" sheetId="78" r:id="rId70"/>
    <sheet name="Avg SFY 13" sheetId="80" r:id="rId71"/>
    <sheet name="Jul 13" sheetId="81" r:id="rId72"/>
    <sheet name="Aug 13" sheetId="82" r:id="rId73"/>
    <sheet name="Sep 13" sheetId="83" r:id="rId74"/>
    <sheet name="Oct 13" sheetId="84" r:id="rId75"/>
    <sheet name="Nov 13" sheetId="85" r:id="rId76"/>
    <sheet name="Dec 13" sheetId="86" r:id="rId77"/>
    <sheet name="Jan 14" sheetId="87" r:id="rId78"/>
    <sheet name="Feb 14" sheetId="88" r:id="rId79"/>
    <sheet name="Mar 14" sheetId="89" r:id="rId80"/>
    <sheet name="Apr 14" sheetId="90" r:id="rId81"/>
    <sheet name="May 14" sheetId="91" r:id="rId82"/>
    <sheet name="Jun 14" sheetId="92" r:id="rId83"/>
    <sheet name="Avg SFY 14" sheetId="93" r:id="rId84"/>
    <sheet name="Jul 14" sheetId="94" r:id="rId85"/>
    <sheet name="Aug 14" sheetId="95" r:id="rId86"/>
    <sheet name="Sep 14" sheetId="96" r:id="rId87"/>
    <sheet name="Oct 14" sheetId="97" r:id="rId88"/>
    <sheet name="Nov 14" sheetId="98" r:id="rId89"/>
    <sheet name="Dec 14" sheetId="99" r:id="rId90"/>
    <sheet name="Jan 15" sheetId="100" r:id="rId91"/>
    <sheet name="Feb 15" sheetId="101" r:id="rId92"/>
    <sheet name="Mar 15" sheetId="102" r:id="rId93"/>
    <sheet name="Apr 15" sheetId="103" r:id="rId94"/>
    <sheet name="May 15" sheetId="104" r:id="rId95"/>
    <sheet name="Jun 15" sheetId="105" r:id="rId96"/>
    <sheet name="Avg SFY 15" sheetId="106" r:id="rId97"/>
    <sheet name="Jul 15" sheetId="107" r:id="rId98"/>
    <sheet name="Aug 15" sheetId="108" r:id="rId99"/>
    <sheet name="Sep 15" sheetId="109" r:id="rId100"/>
    <sheet name="Oct 15" sheetId="110" r:id="rId101"/>
    <sheet name="Nov 15" sheetId="111" r:id="rId102"/>
    <sheet name="Dec 15" sheetId="112" r:id="rId103"/>
    <sheet name="Jan 16" sheetId="113" r:id="rId104"/>
    <sheet name="Feb 16" sheetId="114" r:id="rId105"/>
    <sheet name="Mar 16" sheetId="116" r:id="rId106"/>
    <sheet name="SFY 16 to date" sheetId="117" state="hidden" r:id="rId107"/>
    <sheet name="Apr 16" sheetId="118" r:id="rId108"/>
    <sheet name="May 16" sheetId="119" r:id="rId109"/>
    <sheet name="Jun 16" sheetId="121" r:id="rId110"/>
    <sheet name="Avg SFY 16" sheetId="122" r:id="rId111"/>
    <sheet name="Jul 16" sheetId="123" r:id="rId112"/>
    <sheet name="Aug 16" sheetId="124" r:id="rId113"/>
    <sheet name="Sep 16" sheetId="125" r:id="rId114"/>
    <sheet name="Oct 16" sheetId="126" r:id="rId115"/>
    <sheet name="Nov 16" sheetId="127" r:id="rId116"/>
    <sheet name="Dec 16" sheetId="128" r:id="rId117"/>
    <sheet name="Jan 17" sheetId="129" r:id="rId118"/>
    <sheet name="Feb 17" sheetId="130" r:id="rId119"/>
    <sheet name="Mar 17" sheetId="131" r:id="rId120"/>
    <sheet name="Apr 17" sheetId="134" r:id="rId121"/>
    <sheet name="May 17" sheetId="135" r:id="rId122"/>
    <sheet name="Jun 17" sheetId="136" r:id="rId123"/>
    <sheet name="Avg SFY 17" sheetId="138" r:id="rId124"/>
    <sheet name="July 17" sheetId="137" r:id="rId125"/>
    <sheet name="Aug 17" sheetId="140" r:id="rId126"/>
    <sheet name="Sep 17" sheetId="141" r:id="rId127"/>
    <sheet name="Oct 17" sheetId="142" r:id="rId128"/>
    <sheet name="Nov 17" sheetId="143" r:id="rId129"/>
    <sheet name="Dec 17" sheetId="144" r:id="rId130"/>
    <sheet name="Jan 18" sheetId="145" state="hidden" r:id="rId131"/>
    <sheet name="Feb 18" sheetId="146" state="hidden" r:id="rId132"/>
    <sheet name="Mar 18" sheetId="147" state="hidden" r:id="rId133"/>
    <sheet name="Apr 18" sheetId="148" state="hidden" r:id="rId134"/>
    <sheet name="May 18" sheetId="149" state="hidden" r:id="rId135"/>
    <sheet name="Jun 18" sheetId="150" state="hidden" r:id="rId136"/>
    <sheet name=" Avg SFY 18" sheetId="163" state="hidden" r:id="rId137"/>
    <sheet name="Jul 18" sheetId="151" state="hidden" r:id="rId138"/>
    <sheet name="Aug 18" sheetId="152" state="hidden" r:id="rId139"/>
    <sheet name="Sep 18" sheetId="153" state="hidden" r:id="rId140"/>
    <sheet name="Oct 18" sheetId="154" state="hidden" r:id="rId141"/>
    <sheet name="Nov 18" sheetId="155" state="hidden" r:id="rId142"/>
    <sheet name="Dec 18" sheetId="156" state="hidden" r:id="rId143"/>
    <sheet name="Jan 19" sheetId="157" state="hidden" r:id="rId144"/>
    <sheet name="Feb 19" sheetId="158" state="hidden" r:id="rId145"/>
    <sheet name="Mar 19" sheetId="159" state="hidden" r:id="rId146"/>
    <sheet name="Apr 19" sheetId="160" state="hidden" r:id="rId147"/>
    <sheet name="May 19" sheetId="161" state="hidden" r:id="rId148"/>
    <sheet name="Jun 19" sheetId="162" state="hidden" r:id="rId149"/>
    <sheet name="Summary" sheetId="120" state="hidden" r:id="rId150"/>
  </sheets>
  <calcPr calcId="162913"/>
</workbook>
</file>

<file path=xl/calcChain.xml><?xml version="1.0" encoding="utf-8"?>
<calcChain xmlns="http://schemas.openxmlformats.org/spreadsheetml/2006/main">
  <c r="G5" i="163" l="1"/>
  <c r="H5" i="163"/>
  <c r="I5" i="163"/>
  <c r="G6" i="163"/>
  <c r="H6" i="163"/>
  <c r="I6" i="163"/>
  <c r="G7" i="163"/>
  <c r="H7" i="163"/>
  <c r="I7" i="163"/>
  <c r="G8" i="163"/>
  <c r="H8" i="163"/>
  <c r="I8" i="163"/>
  <c r="G9" i="163"/>
  <c r="H9" i="163"/>
  <c r="I9" i="163"/>
  <c r="G10" i="163"/>
  <c r="H10" i="163"/>
  <c r="I10" i="163"/>
  <c r="G11" i="163"/>
  <c r="H11" i="163"/>
  <c r="I11" i="163"/>
  <c r="G12" i="163"/>
  <c r="H12" i="163"/>
  <c r="I12" i="163"/>
  <c r="G13" i="163"/>
  <c r="H13" i="163"/>
  <c r="I13" i="163"/>
  <c r="G14" i="163"/>
  <c r="H14" i="163"/>
  <c r="I14" i="163"/>
  <c r="G15" i="163"/>
  <c r="H15" i="163"/>
  <c r="I15" i="163"/>
  <c r="G16" i="163"/>
  <c r="H16" i="163"/>
  <c r="I16" i="163"/>
  <c r="G17" i="163"/>
  <c r="H17" i="163"/>
  <c r="I17" i="163"/>
  <c r="G18" i="163"/>
  <c r="H18" i="163"/>
  <c r="I18" i="163"/>
  <c r="G19" i="163"/>
  <c r="H19" i="163"/>
  <c r="I19" i="163"/>
  <c r="G20" i="163"/>
  <c r="H20" i="163"/>
  <c r="I20" i="163"/>
  <c r="G21" i="163"/>
  <c r="H21" i="163"/>
  <c r="I21" i="163"/>
  <c r="G22" i="163"/>
  <c r="H22" i="163"/>
  <c r="I22" i="163"/>
  <c r="G23" i="163"/>
  <c r="H23" i="163"/>
  <c r="I23" i="163"/>
  <c r="G24" i="163"/>
  <c r="H24" i="163"/>
  <c r="I24" i="163"/>
  <c r="G25" i="163"/>
  <c r="H25" i="163"/>
  <c r="I25" i="163"/>
  <c r="G26" i="163"/>
  <c r="H26" i="163"/>
  <c r="I26" i="163"/>
  <c r="G27" i="163"/>
  <c r="H27" i="163"/>
  <c r="I27" i="163"/>
  <c r="I4" i="163"/>
  <c r="H4" i="163"/>
  <c r="G4" i="163"/>
  <c r="D5" i="163"/>
  <c r="E5" i="163"/>
  <c r="D6" i="163"/>
  <c r="E6" i="163"/>
  <c r="D7" i="163"/>
  <c r="E7" i="163"/>
  <c r="D8" i="163"/>
  <c r="E8" i="163"/>
  <c r="D9" i="163"/>
  <c r="E9" i="163"/>
  <c r="D10" i="163"/>
  <c r="E10" i="163"/>
  <c r="D11" i="163"/>
  <c r="E11" i="163"/>
  <c r="D12" i="163"/>
  <c r="E12" i="163"/>
  <c r="D13" i="163"/>
  <c r="E13" i="163"/>
  <c r="D14" i="163"/>
  <c r="E14" i="163"/>
  <c r="D15" i="163"/>
  <c r="E15" i="163"/>
  <c r="D16" i="163"/>
  <c r="E16" i="163"/>
  <c r="D17" i="163"/>
  <c r="E17" i="163"/>
  <c r="D18" i="163"/>
  <c r="E18" i="163"/>
  <c r="D19" i="163"/>
  <c r="E19" i="163"/>
  <c r="D20" i="163"/>
  <c r="E20" i="163"/>
  <c r="D21" i="163"/>
  <c r="E21" i="163"/>
  <c r="D22" i="163"/>
  <c r="E22" i="163"/>
  <c r="D23" i="163"/>
  <c r="E23" i="163"/>
  <c r="D24" i="163"/>
  <c r="E24" i="163"/>
  <c r="D25" i="163"/>
  <c r="E25" i="163"/>
  <c r="D26" i="163"/>
  <c r="E26" i="163"/>
  <c r="D27" i="163"/>
  <c r="E27" i="163"/>
  <c r="E4" i="163"/>
  <c r="D4" i="163"/>
  <c r="C5" i="163"/>
  <c r="C6" i="163"/>
  <c r="C7" i="163"/>
  <c r="C8" i="163"/>
  <c r="C9" i="163"/>
  <c r="C10" i="163"/>
  <c r="C11" i="163"/>
  <c r="C12" i="163"/>
  <c r="C13" i="163"/>
  <c r="C14" i="163"/>
  <c r="C15" i="163"/>
  <c r="C16" i="163"/>
  <c r="C17" i="163"/>
  <c r="C18" i="163"/>
  <c r="C19" i="163"/>
  <c r="C20" i="163"/>
  <c r="C21" i="163"/>
  <c r="C22" i="163"/>
  <c r="C23" i="163"/>
  <c r="C24" i="163"/>
  <c r="C25" i="163"/>
  <c r="C26" i="163"/>
  <c r="C27" i="163"/>
  <c r="C4" i="163"/>
  <c r="M31" i="138"/>
  <c r="M30" i="138"/>
  <c r="M29" i="106"/>
  <c r="D29" i="163" l="1"/>
  <c r="E29" i="163"/>
  <c r="G29" i="163"/>
  <c r="H29" i="163"/>
  <c r="I29" i="163"/>
  <c r="C29" i="163"/>
  <c r="K29" i="163"/>
  <c r="M5" i="138"/>
  <c r="N5" i="138" s="1"/>
  <c r="M6" i="138"/>
  <c r="N6" i="138" s="1"/>
  <c r="M7" i="138"/>
  <c r="N7" i="138" s="1"/>
  <c r="M8" i="138"/>
  <c r="N8" i="138" s="1"/>
  <c r="M9" i="138"/>
  <c r="N9" i="138" s="1"/>
  <c r="M10" i="138"/>
  <c r="N10" i="138" s="1"/>
  <c r="M11" i="138"/>
  <c r="N11" i="138" s="1"/>
  <c r="M12" i="138"/>
  <c r="N12" i="138" s="1"/>
  <c r="M13" i="138"/>
  <c r="N13" i="138" s="1"/>
  <c r="M14" i="138"/>
  <c r="N14" i="138" s="1"/>
  <c r="M15" i="138"/>
  <c r="N15" i="138" s="1"/>
  <c r="M16" i="138"/>
  <c r="N16" i="138" s="1"/>
  <c r="M17" i="138"/>
  <c r="N17" i="138" s="1"/>
  <c r="M18" i="138"/>
  <c r="N18" i="138" s="1"/>
  <c r="M19" i="138"/>
  <c r="N19" i="138" s="1"/>
  <c r="M20" i="138"/>
  <c r="N20" i="138" s="1"/>
  <c r="M21" i="138"/>
  <c r="N21" i="138" s="1"/>
  <c r="M22" i="138"/>
  <c r="N22" i="138" s="1"/>
  <c r="M23" i="138"/>
  <c r="N23" i="138" s="1"/>
  <c r="M24" i="138"/>
  <c r="N24" i="138" s="1"/>
  <c r="M25" i="138"/>
  <c r="N25" i="138" s="1"/>
  <c r="M26" i="138"/>
  <c r="N26" i="138" s="1"/>
  <c r="M27" i="138"/>
  <c r="N27" i="138" s="1"/>
  <c r="M4" i="138"/>
  <c r="N4" i="138" s="1"/>
  <c r="J6" i="163"/>
  <c r="J7" i="163"/>
  <c r="J10" i="163"/>
  <c r="J11" i="163"/>
  <c r="J14" i="163"/>
  <c r="J15" i="163"/>
  <c r="J17" i="163"/>
  <c r="J19" i="163"/>
  <c r="J22" i="163"/>
  <c r="J23" i="163"/>
  <c r="J26" i="163"/>
  <c r="J27" i="163"/>
  <c r="J4" i="163"/>
  <c r="F6" i="163"/>
  <c r="F8" i="163"/>
  <c r="F10" i="163"/>
  <c r="F14" i="163"/>
  <c r="F16" i="163"/>
  <c r="F18" i="163"/>
  <c r="F22" i="163"/>
  <c r="F23" i="163"/>
  <c r="F24" i="163"/>
  <c r="F26" i="163"/>
  <c r="F11" i="163"/>
  <c r="F13" i="163"/>
  <c r="F15" i="163"/>
  <c r="F20" i="163"/>
  <c r="F27" i="163"/>
  <c r="F4" i="163"/>
  <c r="B29" i="163"/>
  <c r="B27" i="163"/>
  <c r="A27" i="163"/>
  <c r="B26" i="163"/>
  <c r="A26" i="163"/>
  <c r="B25" i="163"/>
  <c r="A25" i="163"/>
  <c r="J24" i="163"/>
  <c r="B24" i="163"/>
  <c r="A24" i="163"/>
  <c r="B23" i="163"/>
  <c r="A23" i="163"/>
  <c r="B22" i="163"/>
  <c r="A22" i="163"/>
  <c r="J21" i="163"/>
  <c r="B21" i="163"/>
  <c r="A21" i="163"/>
  <c r="B20" i="163"/>
  <c r="A20" i="163"/>
  <c r="F19" i="163"/>
  <c r="B19" i="163"/>
  <c r="A19" i="163"/>
  <c r="J18" i="163"/>
  <c r="B18" i="163"/>
  <c r="A18" i="163"/>
  <c r="B17" i="163"/>
  <c r="A17" i="163"/>
  <c r="J16" i="163"/>
  <c r="B16" i="163"/>
  <c r="A16" i="163"/>
  <c r="B15" i="163"/>
  <c r="A15" i="163"/>
  <c r="B14" i="163"/>
  <c r="A14" i="163"/>
  <c r="J13" i="163"/>
  <c r="B13" i="163"/>
  <c r="A13" i="163"/>
  <c r="B12" i="163"/>
  <c r="A12" i="163"/>
  <c r="B11" i="163"/>
  <c r="A11" i="163"/>
  <c r="B10" i="163"/>
  <c r="A10" i="163"/>
  <c r="B9" i="163"/>
  <c r="A9" i="163"/>
  <c r="J8" i="163"/>
  <c r="B8" i="163"/>
  <c r="A8" i="163"/>
  <c r="B7" i="163"/>
  <c r="A7" i="163"/>
  <c r="B6" i="163"/>
  <c r="A6" i="163"/>
  <c r="B5" i="163"/>
  <c r="A5" i="163"/>
  <c r="B4" i="163"/>
  <c r="A4" i="163"/>
  <c r="L28" i="153"/>
  <c r="K28" i="153"/>
  <c r="J28" i="153"/>
  <c r="H28" i="153"/>
  <c r="G28" i="153"/>
  <c r="F28" i="153"/>
  <c r="D28" i="153"/>
  <c r="C28" i="153"/>
  <c r="B28" i="153"/>
  <c r="M27" i="153"/>
  <c r="I27" i="153"/>
  <c r="E27" i="153"/>
  <c r="M26" i="153"/>
  <c r="I26" i="153"/>
  <c r="E26" i="153"/>
  <c r="M25" i="153"/>
  <c r="I25" i="153"/>
  <c r="E25" i="153"/>
  <c r="M24" i="153"/>
  <c r="I24" i="153"/>
  <c r="E24" i="153"/>
  <c r="M23" i="153"/>
  <c r="I23" i="153"/>
  <c r="E23" i="153"/>
  <c r="M22" i="153"/>
  <c r="I22" i="153"/>
  <c r="E22" i="153"/>
  <c r="M21" i="153"/>
  <c r="I21" i="153"/>
  <c r="E21" i="153"/>
  <c r="M20" i="153"/>
  <c r="I20" i="153"/>
  <c r="E20" i="153"/>
  <c r="M19" i="153"/>
  <c r="I19" i="153"/>
  <c r="E19" i="153"/>
  <c r="M18" i="153"/>
  <c r="I18" i="153"/>
  <c r="E18" i="153"/>
  <c r="M17" i="153"/>
  <c r="I17" i="153"/>
  <c r="E17" i="153"/>
  <c r="M16" i="153"/>
  <c r="I16" i="153"/>
  <c r="E16" i="153"/>
  <c r="M15" i="153"/>
  <c r="I15" i="153"/>
  <c r="E15" i="153"/>
  <c r="M14" i="153"/>
  <c r="I14" i="153"/>
  <c r="E14" i="153"/>
  <c r="M13" i="153"/>
  <c r="I13" i="153"/>
  <c r="E13" i="153"/>
  <c r="M12" i="153"/>
  <c r="I12" i="153"/>
  <c r="E12" i="153"/>
  <c r="M11" i="153"/>
  <c r="I11" i="153"/>
  <c r="E11" i="153"/>
  <c r="M10" i="153"/>
  <c r="I10" i="153"/>
  <c r="E10" i="153"/>
  <c r="M9" i="153"/>
  <c r="I9" i="153"/>
  <c r="E9" i="153"/>
  <c r="M8" i="153"/>
  <c r="I8" i="153"/>
  <c r="E8" i="153"/>
  <c r="M7" i="153"/>
  <c r="I7" i="153"/>
  <c r="E7" i="153"/>
  <c r="M6" i="153"/>
  <c r="I6" i="153"/>
  <c r="E6" i="153"/>
  <c r="M5" i="153"/>
  <c r="I5" i="153"/>
  <c r="I28" i="153" s="1"/>
  <c r="E5" i="153"/>
  <c r="E28" i="153" s="1"/>
  <c r="M4" i="153"/>
  <c r="M28" i="153" s="1"/>
  <c r="I4" i="153"/>
  <c r="E4" i="153"/>
  <c r="L28" i="154"/>
  <c r="K28" i="154"/>
  <c r="J28" i="154"/>
  <c r="H28" i="154"/>
  <c r="G28" i="154"/>
  <c r="F28" i="154"/>
  <c r="D28" i="154"/>
  <c r="C28" i="154"/>
  <c r="B28" i="154"/>
  <c r="M27" i="154"/>
  <c r="I27" i="154"/>
  <c r="E27" i="154"/>
  <c r="M26" i="154"/>
  <c r="I26" i="154"/>
  <c r="E26" i="154"/>
  <c r="M25" i="154"/>
  <c r="I25" i="154"/>
  <c r="E25" i="154"/>
  <c r="M24" i="154"/>
  <c r="I24" i="154"/>
  <c r="E24" i="154"/>
  <c r="M23" i="154"/>
  <c r="I23" i="154"/>
  <c r="E23" i="154"/>
  <c r="M22" i="154"/>
  <c r="I22" i="154"/>
  <c r="E22" i="154"/>
  <c r="M21" i="154"/>
  <c r="I21" i="154"/>
  <c r="E21" i="154"/>
  <c r="M20" i="154"/>
  <c r="I20" i="154"/>
  <c r="E20" i="154"/>
  <c r="M19" i="154"/>
  <c r="I19" i="154"/>
  <c r="E19" i="154"/>
  <c r="M18" i="154"/>
  <c r="I18" i="154"/>
  <c r="E18" i="154"/>
  <c r="M17" i="154"/>
  <c r="I17" i="154"/>
  <c r="E17" i="154"/>
  <c r="M16" i="154"/>
  <c r="I16" i="154"/>
  <c r="E16" i="154"/>
  <c r="M15" i="154"/>
  <c r="I15" i="154"/>
  <c r="E15" i="154"/>
  <c r="M14" i="154"/>
  <c r="I14" i="154"/>
  <c r="E14" i="154"/>
  <c r="M13" i="154"/>
  <c r="I13" i="154"/>
  <c r="E13" i="154"/>
  <c r="M12" i="154"/>
  <c r="I12" i="154"/>
  <c r="E12" i="154"/>
  <c r="M11" i="154"/>
  <c r="I11" i="154"/>
  <c r="E11" i="154"/>
  <c r="M10" i="154"/>
  <c r="I10" i="154"/>
  <c r="E10" i="154"/>
  <c r="M9" i="154"/>
  <c r="I9" i="154"/>
  <c r="E9" i="154"/>
  <c r="M8" i="154"/>
  <c r="I8" i="154"/>
  <c r="E8" i="154"/>
  <c r="M7" i="154"/>
  <c r="I7" i="154"/>
  <c r="E7" i="154"/>
  <c r="M6" i="154"/>
  <c r="I6" i="154"/>
  <c r="I28" i="154" s="1"/>
  <c r="E6" i="154"/>
  <c r="M5" i="154"/>
  <c r="I5" i="154"/>
  <c r="E5" i="154"/>
  <c r="M4" i="154"/>
  <c r="M28" i="154" s="1"/>
  <c r="I4" i="154"/>
  <c r="E4" i="154"/>
  <c r="E28" i="154" s="1"/>
  <c r="L28" i="155"/>
  <c r="K28" i="155"/>
  <c r="J28" i="155"/>
  <c r="H28" i="155"/>
  <c r="G28" i="155"/>
  <c r="F28" i="155"/>
  <c r="D28" i="155"/>
  <c r="C28" i="155"/>
  <c r="B28" i="155"/>
  <c r="M27" i="155"/>
  <c r="I27" i="155"/>
  <c r="E27" i="155"/>
  <c r="M26" i="155"/>
  <c r="I26" i="155"/>
  <c r="E26" i="155"/>
  <c r="M25" i="155"/>
  <c r="I25" i="155"/>
  <c r="E25" i="155"/>
  <c r="M24" i="155"/>
  <c r="I24" i="155"/>
  <c r="E24" i="155"/>
  <c r="M23" i="155"/>
  <c r="I23" i="155"/>
  <c r="E23" i="155"/>
  <c r="M22" i="155"/>
  <c r="I22" i="155"/>
  <c r="E22" i="155"/>
  <c r="M21" i="155"/>
  <c r="I21" i="155"/>
  <c r="E21" i="155"/>
  <c r="M20" i="155"/>
  <c r="I20" i="155"/>
  <c r="E20" i="155"/>
  <c r="M19" i="155"/>
  <c r="I19" i="155"/>
  <c r="E19" i="155"/>
  <c r="M18" i="155"/>
  <c r="I18" i="155"/>
  <c r="E18" i="155"/>
  <c r="M17" i="155"/>
  <c r="I17" i="155"/>
  <c r="E17" i="155"/>
  <c r="M16" i="155"/>
  <c r="I16" i="155"/>
  <c r="E16" i="155"/>
  <c r="M15" i="155"/>
  <c r="I15" i="155"/>
  <c r="E15" i="155"/>
  <c r="M14" i="155"/>
  <c r="I14" i="155"/>
  <c r="E14" i="155"/>
  <c r="M13" i="155"/>
  <c r="I13" i="155"/>
  <c r="E13" i="155"/>
  <c r="M12" i="155"/>
  <c r="I12" i="155"/>
  <c r="E12" i="155"/>
  <c r="M11" i="155"/>
  <c r="I11" i="155"/>
  <c r="E11" i="155"/>
  <c r="M10" i="155"/>
  <c r="I10" i="155"/>
  <c r="E10" i="155"/>
  <c r="M9" i="155"/>
  <c r="I9" i="155"/>
  <c r="E9" i="155"/>
  <c r="M8" i="155"/>
  <c r="I8" i="155"/>
  <c r="E8" i="155"/>
  <c r="M7" i="155"/>
  <c r="I7" i="155"/>
  <c r="E7" i="155"/>
  <c r="M6" i="155"/>
  <c r="I6" i="155"/>
  <c r="E6" i="155"/>
  <c r="M5" i="155"/>
  <c r="I5" i="155"/>
  <c r="I28" i="155" s="1"/>
  <c r="E5" i="155"/>
  <c r="E28" i="155" s="1"/>
  <c r="M4" i="155"/>
  <c r="M28" i="155" s="1"/>
  <c r="I4" i="155"/>
  <c r="E4" i="155"/>
  <c r="L28" i="156"/>
  <c r="K28" i="156"/>
  <c r="J28" i="156"/>
  <c r="H28" i="156"/>
  <c r="G28" i="156"/>
  <c r="F28" i="156"/>
  <c r="D28" i="156"/>
  <c r="C28" i="156"/>
  <c r="B28" i="156"/>
  <c r="M27" i="156"/>
  <c r="I27" i="156"/>
  <c r="E27" i="156"/>
  <c r="M26" i="156"/>
  <c r="I26" i="156"/>
  <c r="E26" i="156"/>
  <c r="M25" i="156"/>
  <c r="I25" i="156"/>
  <c r="E25" i="156"/>
  <c r="M24" i="156"/>
  <c r="I24" i="156"/>
  <c r="E24" i="156"/>
  <c r="M23" i="156"/>
  <c r="I23" i="156"/>
  <c r="E23" i="156"/>
  <c r="M22" i="156"/>
  <c r="I22" i="156"/>
  <c r="E22" i="156"/>
  <c r="M21" i="156"/>
  <c r="I21" i="156"/>
  <c r="E21" i="156"/>
  <c r="M20" i="156"/>
  <c r="I20" i="156"/>
  <c r="E20" i="156"/>
  <c r="M19" i="156"/>
  <c r="I19" i="156"/>
  <c r="E19" i="156"/>
  <c r="M18" i="156"/>
  <c r="I18" i="156"/>
  <c r="E18" i="156"/>
  <c r="M17" i="156"/>
  <c r="I17" i="156"/>
  <c r="E17" i="156"/>
  <c r="M16" i="156"/>
  <c r="I16" i="156"/>
  <c r="E16" i="156"/>
  <c r="M15" i="156"/>
  <c r="I15" i="156"/>
  <c r="E15" i="156"/>
  <c r="M14" i="156"/>
  <c r="I14" i="156"/>
  <c r="E14" i="156"/>
  <c r="M13" i="156"/>
  <c r="I13" i="156"/>
  <c r="E13" i="156"/>
  <c r="M12" i="156"/>
  <c r="I12" i="156"/>
  <c r="E12" i="156"/>
  <c r="M11" i="156"/>
  <c r="I11" i="156"/>
  <c r="E11" i="156"/>
  <c r="M10" i="156"/>
  <c r="I10" i="156"/>
  <c r="E10" i="156"/>
  <c r="M9" i="156"/>
  <c r="I9" i="156"/>
  <c r="E9" i="156"/>
  <c r="M8" i="156"/>
  <c r="I8" i="156"/>
  <c r="E8" i="156"/>
  <c r="M7" i="156"/>
  <c r="I7" i="156"/>
  <c r="E7" i="156"/>
  <c r="M6" i="156"/>
  <c r="I6" i="156"/>
  <c r="I28" i="156" s="1"/>
  <c r="E6" i="156"/>
  <c r="M5" i="156"/>
  <c r="I5" i="156"/>
  <c r="E5" i="156"/>
  <c r="M4" i="156"/>
  <c r="M28" i="156" s="1"/>
  <c r="I4" i="156"/>
  <c r="E4" i="156"/>
  <c r="E28" i="156" s="1"/>
  <c r="L28" i="157"/>
  <c r="K28" i="157"/>
  <c r="J28" i="157"/>
  <c r="H28" i="157"/>
  <c r="G28" i="157"/>
  <c r="F28" i="157"/>
  <c r="D28" i="157"/>
  <c r="C28" i="157"/>
  <c r="B28" i="157"/>
  <c r="M27" i="157"/>
  <c r="I27" i="157"/>
  <c r="E27" i="157"/>
  <c r="M26" i="157"/>
  <c r="I26" i="157"/>
  <c r="E26" i="157"/>
  <c r="M25" i="157"/>
  <c r="I25" i="157"/>
  <c r="E25" i="157"/>
  <c r="M24" i="157"/>
  <c r="I24" i="157"/>
  <c r="E24" i="157"/>
  <c r="M23" i="157"/>
  <c r="I23" i="157"/>
  <c r="E23" i="157"/>
  <c r="M22" i="157"/>
  <c r="I22" i="157"/>
  <c r="E22" i="157"/>
  <c r="M21" i="157"/>
  <c r="I21" i="157"/>
  <c r="E21" i="157"/>
  <c r="M20" i="157"/>
  <c r="I20" i="157"/>
  <c r="E20" i="157"/>
  <c r="M19" i="157"/>
  <c r="I19" i="157"/>
  <c r="E19" i="157"/>
  <c r="M18" i="157"/>
  <c r="I18" i="157"/>
  <c r="E18" i="157"/>
  <c r="M17" i="157"/>
  <c r="I17" i="157"/>
  <c r="E17" i="157"/>
  <c r="M16" i="157"/>
  <c r="I16" i="157"/>
  <c r="E16" i="157"/>
  <c r="M15" i="157"/>
  <c r="I15" i="157"/>
  <c r="E15" i="157"/>
  <c r="M14" i="157"/>
  <c r="I14" i="157"/>
  <c r="E14" i="157"/>
  <c r="M13" i="157"/>
  <c r="I13" i="157"/>
  <c r="E13" i="157"/>
  <c r="M12" i="157"/>
  <c r="I12" i="157"/>
  <c r="E12" i="157"/>
  <c r="M11" i="157"/>
  <c r="I11" i="157"/>
  <c r="E11" i="157"/>
  <c r="M10" i="157"/>
  <c r="I10" i="157"/>
  <c r="E10" i="157"/>
  <c r="M9" i="157"/>
  <c r="I9" i="157"/>
  <c r="E9" i="157"/>
  <c r="M8" i="157"/>
  <c r="I8" i="157"/>
  <c r="E8" i="157"/>
  <c r="M7" i="157"/>
  <c r="I7" i="157"/>
  <c r="E7" i="157"/>
  <c r="M6" i="157"/>
  <c r="I6" i="157"/>
  <c r="E6" i="157"/>
  <c r="M5" i="157"/>
  <c r="I5" i="157"/>
  <c r="I28" i="157" s="1"/>
  <c r="E5" i="157"/>
  <c r="E28" i="157" s="1"/>
  <c r="M4" i="157"/>
  <c r="M28" i="157" s="1"/>
  <c r="I4" i="157"/>
  <c r="E4" i="157"/>
  <c r="L28" i="158"/>
  <c r="K28" i="158"/>
  <c r="J28" i="158"/>
  <c r="H28" i="158"/>
  <c r="G28" i="158"/>
  <c r="F28" i="158"/>
  <c r="D28" i="158"/>
  <c r="C28" i="158"/>
  <c r="B28" i="158"/>
  <c r="M27" i="158"/>
  <c r="I27" i="158"/>
  <c r="E27" i="158"/>
  <c r="M26" i="158"/>
  <c r="I26" i="158"/>
  <c r="E26" i="158"/>
  <c r="M25" i="158"/>
  <c r="I25" i="158"/>
  <c r="E25" i="158"/>
  <c r="M24" i="158"/>
  <c r="I24" i="158"/>
  <c r="E24" i="158"/>
  <c r="M23" i="158"/>
  <c r="I23" i="158"/>
  <c r="E23" i="158"/>
  <c r="M22" i="158"/>
  <c r="I22" i="158"/>
  <c r="E22" i="158"/>
  <c r="M21" i="158"/>
  <c r="I21" i="158"/>
  <c r="E21" i="158"/>
  <c r="M20" i="158"/>
  <c r="I20" i="158"/>
  <c r="E20" i="158"/>
  <c r="M19" i="158"/>
  <c r="I19" i="158"/>
  <c r="E19" i="158"/>
  <c r="M18" i="158"/>
  <c r="I18" i="158"/>
  <c r="E18" i="158"/>
  <c r="M17" i="158"/>
  <c r="I17" i="158"/>
  <c r="E17" i="158"/>
  <c r="M16" i="158"/>
  <c r="I16" i="158"/>
  <c r="E16" i="158"/>
  <c r="M15" i="158"/>
  <c r="I15" i="158"/>
  <c r="E15" i="158"/>
  <c r="M14" i="158"/>
  <c r="I14" i="158"/>
  <c r="E14" i="158"/>
  <c r="M13" i="158"/>
  <c r="I13" i="158"/>
  <c r="E13" i="158"/>
  <c r="M12" i="158"/>
  <c r="I12" i="158"/>
  <c r="E12" i="158"/>
  <c r="M11" i="158"/>
  <c r="I11" i="158"/>
  <c r="E11" i="158"/>
  <c r="M10" i="158"/>
  <c r="I10" i="158"/>
  <c r="E10" i="158"/>
  <c r="M9" i="158"/>
  <c r="I9" i="158"/>
  <c r="E9" i="158"/>
  <c r="M8" i="158"/>
  <c r="I8" i="158"/>
  <c r="E8" i="158"/>
  <c r="M7" i="158"/>
  <c r="I7" i="158"/>
  <c r="E7" i="158"/>
  <c r="M6" i="158"/>
  <c r="I6" i="158"/>
  <c r="I28" i="158" s="1"/>
  <c r="E6" i="158"/>
  <c r="M5" i="158"/>
  <c r="I5" i="158"/>
  <c r="E5" i="158"/>
  <c r="M4" i="158"/>
  <c r="M28" i="158" s="1"/>
  <c r="I4" i="158"/>
  <c r="E4" i="158"/>
  <c r="E28" i="158" s="1"/>
  <c r="L28" i="159"/>
  <c r="K28" i="159"/>
  <c r="J28" i="159"/>
  <c r="H28" i="159"/>
  <c r="G28" i="159"/>
  <c r="F28" i="159"/>
  <c r="D28" i="159"/>
  <c r="C28" i="159"/>
  <c r="B28" i="159"/>
  <c r="M27" i="159"/>
  <c r="I27" i="159"/>
  <c r="E27" i="159"/>
  <c r="M26" i="159"/>
  <c r="I26" i="159"/>
  <c r="E26" i="159"/>
  <c r="M25" i="159"/>
  <c r="I25" i="159"/>
  <c r="E25" i="159"/>
  <c r="M24" i="159"/>
  <c r="I24" i="159"/>
  <c r="E24" i="159"/>
  <c r="M23" i="159"/>
  <c r="I23" i="159"/>
  <c r="E23" i="159"/>
  <c r="M22" i="159"/>
  <c r="I22" i="159"/>
  <c r="E22" i="159"/>
  <c r="M21" i="159"/>
  <c r="I21" i="159"/>
  <c r="E21" i="159"/>
  <c r="M20" i="159"/>
  <c r="I20" i="159"/>
  <c r="E20" i="159"/>
  <c r="M19" i="159"/>
  <c r="I19" i="159"/>
  <c r="E19" i="159"/>
  <c r="M18" i="159"/>
  <c r="I18" i="159"/>
  <c r="E18" i="159"/>
  <c r="M17" i="159"/>
  <c r="I17" i="159"/>
  <c r="E17" i="159"/>
  <c r="M16" i="159"/>
  <c r="I16" i="159"/>
  <c r="E16" i="159"/>
  <c r="M15" i="159"/>
  <c r="I15" i="159"/>
  <c r="E15" i="159"/>
  <c r="M14" i="159"/>
  <c r="I14" i="159"/>
  <c r="E14" i="159"/>
  <c r="M13" i="159"/>
  <c r="I13" i="159"/>
  <c r="E13" i="159"/>
  <c r="M12" i="159"/>
  <c r="I12" i="159"/>
  <c r="E12" i="159"/>
  <c r="M11" i="159"/>
  <c r="I11" i="159"/>
  <c r="E11" i="159"/>
  <c r="M10" i="159"/>
  <c r="I10" i="159"/>
  <c r="E10" i="159"/>
  <c r="M9" i="159"/>
  <c r="I9" i="159"/>
  <c r="E9" i="159"/>
  <c r="M8" i="159"/>
  <c r="I8" i="159"/>
  <c r="E8" i="159"/>
  <c r="M7" i="159"/>
  <c r="I7" i="159"/>
  <c r="E7" i="159"/>
  <c r="M6" i="159"/>
  <c r="I6" i="159"/>
  <c r="E6" i="159"/>
  <c r="M5" i="159"/>
  <c r="I5" i="159"/>
  <c r="I28" i="159" s="1"/>
  <c r="E5" i="159"/>
  <c r="E28" i="159" s="1"/>
  <c r="M4" i="159"/>
  <c r="M28" i="159" s="1"/>
  <c r="I4" i="159"/>
  <c r="E4" i="159"/>
  <c r="L28" i="160"/>
  <c r="K28" i="160"/>
  <c r="J28" i="160"/>
  <c r="H28" i="160"/>
  <c r="G28" i="160"/>
  <c r="F28" i="160"/>
  <c r="D28" i="160"/>
  <c r="C28" i="160"/>
  <c r="B28" i="160"/>
  <c r="M27" i="160"/>
  <c r="I27" i="160"/>
  <c r="E27" i="160"/>
  <c r="M26" i="160"/>
  <c r="I26" i="160"/>
  <c r="E26" i="160"/>
  <c r="M25" i="160"/>
  <c r="I25" i="160"/>
  <c r="E25" i="160"/>
  <c r="M24" i="160"/>
  <c r="I24" i="160"/>
  <c r="E24" i="160"/>
  <c r="M23" i="160"/>
  <c r="I23" i="160"/>
  <c r="E23" i="160"/>
  <c r="M22" i="160"/>
  <c r="I22" i="160"/>
  <c r="E22" i="160"/>
  <c r="M21" i="160"/>
  <c r="I21" i="160"/>
  <c r="E21" i="160"/>
  <c r="M20" i="160"/>
  <c r="I20" i="160"/>
  <c r="E20" i="160"/>
  <c r="M19" i="160"/>
  <c r="I19" i="160"/>
  <c r="E19" i="160"/>
  <c r="M18" i="160"/>
  <c r="I18" i="160"/>
  <c r="E18" i="160"/>
  <c r="M17" i="160"/>
  <c r="I17" i="160"/>
  <c r="E17" i="160"/>
  <c r="M16" i="160"/>
  <c r="I16" i="160"/>
  <c r="E16" i="160"/>
  <c r="M15" i="160"/>
  <c r="I15" i="160"/>
  <c r="E15" i="160"/>
  <c r="M14" i="160"/>
  <c r="I14" i="160"/>
  <c r="E14" i="160"/>
  <c r="M13" i="160"/>
  <c r="I13" i="160"/>
  <c r="E13" i="160"/>
  <c r="M12" i="160"/>
  <c r="I12" i="160"/>
  <c r="E12" i="160"/>
  <c r="M11" i="160"/>
  <c r="I11" i="160"/>
  <c r="E11" i="160"/>
  <c r="M10" i="160"/>
  <c r="I10" i="160"/>
  <c r="E10" i="160"/>
  <c r="M9" i="160"/>
  <c r="I9" i="160"/>
  <c r="E9" i="160"/>
  <c r="M8" i="160"/>
  <c r="I8" i="160"/>
  <c r="E8" i="160"/>
  <c r="M7" i="160"/>
  <c r="I7" i="160"/>
  <c r="E7" i="160"/>
  <c r="M6" i="160"/>
  <c r="I6" i="160"/>
  <c r="I28" i="160" s="1"/>
  <c r="E6" i="160"/>
  <c r="M5" i="160"/>
  <c r="I5" i="160"/>
  <c r="E5" i="160"/>
  <c r="M4" i="160"/>
  <c r="M28" i="160" s="1"/>
  <c r="I4" i="160"/>
  <c r="E4" i="160"/>
  <c r="E28" i="160" s="1"/>
  <c r="L28" i="161"/>
  <c r="K28" i="161"/>
  <c r="J28" i="161"/>
  <c r="H28" i="161"/>
  <c r="G28" i="161"/>
  <c r="F28" i="161"/>
  <c r="D28" i="161"/>
  <c r="C28" i="161"/>
  <c r="B28" i="161"/>
  <c r="M27" i="161"/>
  <c r="I27" i="161"/>
  <c r="E27" i="161"/>
  <c r="M26" i="161"/>
  <c r="I26" i="161"/>
  <c r="E26" i="161"/>
  <c r="M25" i="161"/>
  <c r="I25" i="161"/>
  <c r="E25" i="161"/>
  <c r="M24" i="161"/>
  <c r="I24" i="161"/>
  <c r="E24" i="161"/>
  <c r="M23" i="161"/>
  <c r="I23" i="161"/>
  <c r="E23" i="161"/>
  <c r="M22" i="161"/>
  <c r="I22" i="161"/>
  <c r="E22" i="161"/>
  <c r="M21" i="161"/>
  <c r="I21" i="161"/>
  <c r="E21" i="161"/>
  <c r="M20" i="161"/>
  <c r="I20" i="161"/>
  <c r="E20" i="161"/>
  <c r="M19" i="161"/>
  <c r="I19" i="161"/>
  <c r="E19" i="161"/>
  <c r="M18" i="161"/>
  <c r="I18" i="161"/>
  <c r="E18" i="161"/>
  <c r="M17" i="161"/>
  <c r="I17" i="161"/>
  <c r="E17" i="161"/>
  <c r="M16" i="161"/>
  <c r="I16" i="161"/>
  <c r="E16" i="161"/>
  <c r="M15" i="161"/>
  <c r="I15" i="161"/>
  <c r="E15" i="161"/>
  <c r="M14" i="161"/>
  <c r="I14" i="161"/>
  <c r="E14" i="161"/>
  <c r="M13" i="161"/>
  <c r="I13" i="161"/>
  <c r="E13" i="161"/>
  <c r="M12" i="161"/>
  <c r="I12" i="161"/>
  <c r="E12" i="161"/>
  <c r="M11" i="161"/>
  <c r="I11" i="161"/>
  <c r="E11" i="161"/>
  <c r="M10" i="161"/>
  <c r="I10" i="161"/>
  <c r="E10" i="161"/>
  <c r="M9" i="161"/>
  <c r="I9" i="161"/>
  <c r="E9" i="161"/>
  <c r="M8" i="161"/>
  <c r="I8" i="161"/>
  <c r="E8" i="161"/>
  <c r="M7" i="161"/>
  <c r="I7" i="161"/>
  <c r="E7" i="161"/>
  <c r="M6" i="161"/>
  <c r="I6" i="161"/>
  <c r="E6" i="161"/>
  <c r="M5" i="161"/>
  <c r="I5" i="161"/>
  <c r="I28" i="161" s="1"/>
  <c r="E5" i="161"/>
  <c r="E28" i="161" s="1"/>
  <c r="M4" i="161"/>
  <c r="M28" i="161" s="1"/>
  <c r="I4" i="161"/>
  <c r="E4" i="161"/>
  <c r="L28" i="162"/>
  <c r="K28" i="162"/>
  <c r="J28" i="162"/>
  <c r="H28" i="162"/>
  <c r="G28" i="162"/>
  <c r="F28" i="162"/>
  <c r="D28" i="162"/>
  <c r="C28" i="162"/>
  <c r="B28" i="162"/>
  <c r="M27" i="162"/>
  <c r="I27" i="162"/>
  <c r="E27" i="162"/>
  <c r="M26" i="162"/>
  <c r="I26" i="162"/>
  <c r="E26" i="162"/>
  <c r="M25" i="162"/>
  <c r="I25" i="162"/>
  <c r="E25" i="162"/>
  <c r="M24" i="162"/>
  <c r="I24" i="162"/>
  <c r="E24" i="162"/>
  <c r="M23" i="162"/>
  <c r="I23" i="162"/>
  <c r="E23" i="162"/>
  <c r="M22" i="162"/>
  <c r="I22" i="162"/>
  <c r="E22" i="162"/>
  <c r="M21" i="162"/>
  <c r="I21" i="162"/>
  <c r="E21" i="162"/>
  <c r="M20" i="162"/>
  <c r="I20" i="162"/>
  <c r="E20" i="162"/>
  <c r="M19" i="162"/>
  <c r="I19" i="162"/>
  <c r="E19" i="162"/>
  <c r="M18" i="162"/>
  <c r="I18" i="162"/>
  <c r="E18" i="162"/>
  <c r="M17" i="162"/>
  <c r="I17" i="162"/>
  <c r="E17" i="162"/>
  <c r="M16" i="162"/>
  <c r="I16" i="162"/>
  <c r="E16" i="162"/>
  <c r="M15" i="162"/>
  <c r="I15" i="162"/>
  <c r="E15" i="162"/>
  <c r="M14" i="162"/>
  <c r="I14" i="162"/>
  <c r="E14" i="162"/>
  <c r="M13" i="162"/>
  <c r="I13" i="162"/>
  <c r="E13" i="162"/>
  <c r="M12" i="162"/>
  <c r="I12" i="162"/>
  <c r="E12" i="162"/>
  <c r="M11" i="162"/>
  <c r="I11" i="162"/>
  <c r="E11" i="162"/>
  <c r="M10" i="162"/>
  <c r="I10" i="162"/>
  <c r="E10" i="162"/>
  <c r="M9" i="162"/>
  <c r="I9" i="162"/>
  <c r="E9" i="162"/>
  <c r="M8" i="162"/>
  <c r="I8" i="162"/>
  <c r="E8" i="162"/>
  <c r="M7" i="162"/>
  <c r="I7" i="162"/>
  <c r="E7" i="162"/>
  <c r="M6" i="162"/>
  <c r="I6" i="162"/>
  <c r="I28" i="162" s="1"/>
  <c r="E6" i="162"/>
  <c r="M5" i="162"/>
  <c r="I5" i="162"/>
  <c r="E5" i="162"/>
  <c r="M4" i="162"/>
  <c r="M28" i="162" s="1"/>
  <c r="I4" i="162"/>
  <c r="E4" i="162"/>
  <c r="E28" i="162" s="1"/>
  <c r="N28" i="138" l="1"/>
  <c r="M28" i="138"/>
  <c r="F7" i="163"/>
  <c r="J25" i="163"/>
  <c r="J20" i="163"/>
  <c r="J12" i="163"/>
  <c r="J9" i="163"/>
  <c r="F25" i="163"/>
  <c r="F5" i="163"/>
  <c r="J5" i="163"/>
  <c r="F12" i="163"/>
  <c r="F17" i="163"/>
  <c r="F9" i="163"/>
  <c r="F21" i="163"/>
  <c r="M28" i="150"/>
  <c r="L28" i="150"/>
  <c r="K28" i="150"/>
  <c r="J28" i="150"/>
  <c r="I28" i="150"/>
  <c r="H28" i="150"/>
  <c r="G28" i="150"/>
  <c r="F28" i="150"/>
  <c r="E28" i="150"/>
  <c r="D28" i="150"/>
  <c r="C28" i="150"/>
  <c r="B28" i="150"/>
  <c r="J29" i="163" l="1"/>
  <c r="J30" i="163" s="1"/>
  <c r="F29" i="163"/>
  <c r="F30" i="163"/>
  <c r="N28" i="146"/>
  <c r="M28" i="146"/>
  <c r="L28" i="146"/>
  <c r="J28" i="146"/>
  <c r="I28" i="146"/>
  <c r="H28" i="146"/>
  <c r="E28" i="146"/>
  <c r="D28" i="146"/>
  <c r="C28" i="146"/>
  <c r="O27" i="146"/>
  <c r="K27" i="146"/>
  <c r="F27" i="146"/>
  <c r="O26" i="146"/>
  <c r="K26" i="146"/>
  <c r="F26" i="146"/>
  <c r="O25" i="146"/>
  <c r="K25" i="146"/>
  <c r="F25" i="146"/>
  <c r="O24" i="146"/>
  <c r="K24" i="146"/>
  <c r="F24" i="146"/>
  <c r="O23" i="146"/>
  <c r="K23" i="146"/>
  <c r="F23" i="146"/>
  <c r="O22" i="146"/>
  <c r="K22" i="146"/>
  <c r="F22" i="146"/>
  <c r="O21" i="146"/>
  <c r="K21" i="146"/>
  <c r="F21" i="146"/>
  <c r="O20" i="146"/>
  <c r="K20" i="146"/>
  <c r="F20" i="146"/>
  <c r="O19" i="146"/>
  <c r="K19" i="146"/>
  <c r="F19" i="146"/>
  <c r="O18" i="146"/>
  <c r="K18" i="146"/>
  <c r="F18" i="146"/>
  <c r="O17" i="146"/>
  <c r="K17" i="146"/>
  <c r="F17" i="146"/>
  <c r="O16" i="146"/>
  <c r="K16" i="146"/>
  <c r="F16" i="146"/>
  <c r="O15" i="146"/>
  <c r="K15" i="146"/>
  <c r="F15" i="146"/>
  <c r="O14" i="146"/>
  <c r="K14" i="146"/>
  <c r="F14" i="146"/>
  <c r="O13" i="146"/>
  <c r="K13" i="146"/>
  <c r="F13" i="146"/>
  <c r="O12" i="146"/>
  <c r="K12" i="146"/>
  <c r="F12" i="146"/>
  <c r="O11" i="146"/>
  <c r="K11" i="146"/>
  <c r="F11" i="146"/>
  <c r="O10" i="146"/>
  <c r="K10" i="146"/>
  <c r="F10" i="146"/>
  <c r="O9" i="146"/>
  <c r="K9" i="146"/>
  <c r="F9" i="146"/>
  <c r="O8" i="146"/>
  <c r="K8" i="146"/>
  <c r="F8" i="146"/>
  <c r="O7" i="146"/>
  <c r="K7" i="146"/>
  <c r="F7" i="146"/>
  <c r="O6" i="146"/>
  <c r="K6" i="146"/>
  <c r="F6" i="146"/>
  <c r="O5" i="146"/>
  <c r="K5" i="146"/>
  <c r="F5" i="146"/>
  <c r="O4" i="146"/>
  <c r="K4" i="146"/>
  <c r="F4" i="146"/>
  <c r="K28" i="146" l="1"/>
  <c r="O28" i="146"/>
  <c r="F28" i="146"/>
  <c r="G25" i="146" s="1"/>
  <c r="G17" i="146"/>
  <c r="N28" i="145"/>
  <c r="M28" i="145"/>
  <c r="L28" i="145"/>
  <c r="J28" i="145"/>
  <c r="I28" i="145"/>
  <c r="H28" i="145"/>
  <c r="E28" i="145"/>
  <c r="D28" i="145"/>
  <c r="C28" i="145"/>
  <c r="O27" i="145"/>
  <c r="K27" i="145"/>
  <c r="F27" i="145"/>
  <c r="O26" i="145"/>
  <c r="K26" i="145"/>
  <c r="F26" i="145"/>
  <c r="O25" i="145"/>
  <c r="K25" i="145"/>
  <c r="F25" i="145"/>
  <c r="O24" i="145"/>
  <c r="K24" i="145"/>
  <c r="F24" i="145"/>
  <c r="O23" i="145"/>
  <c r="K23" i="145"/>
  <c r="F23" i="145"/>
  <c r="O22" i="145"/>
  <c r="K22" i="145"/>
  <c r="F22" i="145"/>
  <c r="O21" i="145"/>
  <c r="K21" i="145"/>
  <c r="F21" i="145"/>
  <c r="O20" i="145"/>
  <c r="K20" i="145"/>
  <c r="F20" i="145"/>
  <c r="O19" i="145"/>
  <c r="K19" i="145"/>
  <c r="F19" i="145"/>
  <c r="O18" i="145"/>
  <c r="K18" i="145"/>
  <c r="F18" i="145"/>
  <c r="O17" i="145"/>
  <c r="K17" i="145"/>
  <c r="F17" i="145"/>
  <c r="O16" i="145"/>
  <c r="K16" i="145"/>
  <c r="F16" i="145"/>
  <c r="O15" i="145"/>
  <c r="K15" i="145"/>
  <c r="F15" i="145"/>
  <c r="O14" i="145"/>
  <c r="K14" i="145"/>
  <c r="F14" i="145"/>
  <c r="O13" i="145"/>
  <c r="K13" i="145"/>
  <c r="F13" i="145"/>
  <c r="O12" i="145"/>
  <c r="K12" i="145"/>
  <c r="F12" i="145"/>
  <c r="O11" i="145"/>
  <c r="K11" i="145"/>
  <c r="F11" i="145"/>
  <c r="O10" i="145"/>
  <c r="K10" i="145"/>
  <c r="F10" i="145"/>
  <c r="O9" i="145"/>
  <c r="K9" i="145"/>
  <c r="F9" i="145"/>
  <c r="O8" i="145"/>
  <c r="K8" i="145"/>
  <c r="F8" i="145"/>
  <c r="O7" i="145"/>
  <c r="K7" i="145"/>
  <c r="F7" i="145"/>
  <c r="O6" i="145"/>
  <c r="K6" i="145"/>
  <c r="F6" i="145"/>
  <c r="O5" i="145"/>
  <c r="K5" i="145"/>
  <c r="F5" i="145"/>
  <c r="O4" i="145"/>
  <c r="K4" i="145"/>
  <c r="F4" i="145"/>
  <c r="G15" i="146" l="1"/>
  <c r="G12" i="146"/>
  <c r="G22" i="146"/>
  <c r="G21" i="146"/>
  <c r="G6" i="146"/>
  <c r="G18" i="146"/>
  <c r="G27" i="146"/>
  <c r="G11" i="146"/>
  <c r="G8" i="146"/>
  <c r="G9" i="146"/>
  <c r="G16" i="146"/>
  <c r="G13" i="146"/>
  <c r="G14" i="146"/>
  <c r="G23" i="146"/>
  <c r="G7" i="146"/>
  <c r="G4" i="146"/>
  <c r="G5" i="146"/>
  <c r="G24" i="146"/>
  <c r="G26" i="146"/>
  <c r="G10" i="146"/>
  <c r="G19" i="146"/>
  <c r="G20" i="146"/>
  <c r="K28" i="145"/>
  <c r="O28" i="145"/>
  <c r="F28" i="145"/>
  <c r="G27" i="145" s="1"/>
  <c r="J28" i="144"/>
  <c r="N28" i="144"/>
  <c r="M28" i="144"/>
  <c r="L28" i="144"/>
  <c r="I28" i="144"/>
  <c r="H28" i="144"/>
  <c r="E28" i="144"/>
  <c r="D28" i="144"/>
  <c r="C28" i="144"/>
  <c r="O27" i="144"/>
  <c r="K27" i="144"/>
  <c r="F27" i="144"/>
  <c r="O26" i="144"/>
  <c r="K26" i="144"/>
  <c r="F26" i="144"/>
  <c r="O25" i="144"/>
  <c r="K25" i="144"/>
  <c r="F25" i="144"/>
  <c r="O24" i="144"/>
  <c r="K24" i="144"/>
  <c r="F24" i="144"/>
  <c r="O23" i="144"/>
  <c r="K23" i="144"/>
  <c r="F23" i="144"/>
  <c r="O22" i="144"/>
  <c r="K22" i="144"/>
  <c r="F22" i="144"/>
  <c r="O21" i="144"/>
  <c r="K21" i="144"/>
  <c r="F21" i="144"/>
  <c r="O20" i="144"/>
  <c r="K20" i="144"/>
  <c r="F20" i="144"/>
  <c r="O19" i="144"/>
  <c r="K19" i="144"/>
  <c r="F19" i="144"/>
  <c r="O18" i="144"/>
  <c r="K18" i="144"/>
  <c r="F18" i="144"/>
  <c r="O17" i="144"/>
  <c r="K17" i="144"/>
  <c r="F17" i="144"/>
  <c r="O16" i="144"/>
  <c r="K16" i="144"/>
  <c r="F16" i="144"/>
  <c r="O15" i="144"/>
  <c r="K15" i="144"/>
  <c r="F15" i="144"/>
  <c r="O14" i="144"/>
  <c r="K14" i="144"/>
  <c r="F14" i="144"/>
  <c r="O13" i="144"/>
  <c r="K13" i="144"/>
  <c r="F13" i="144"/>
  <c r="O12" i="144"/>
  <c r="K12" i="144"/>
  <c r="F12" i="144"/>
  <c r="O11" i="144"/>
  <c r="K11" i="144"/>
  <c r="F11" i="144"/>
  <c r="O10" i="144"/>
  <c r="K10" i="144"/>
  <c r="F10" i="144"/>
  <c r="O9" i="144"/>
  <c r="K9" i="144"/>
  <c r="F9" i="144"/>
  <c r="O8" i="144"/>
  <c r="K8" i="144"/>
  <c r="F8" i="144"/>
  <c r="O7" i="144"/>
  <c r="K7" i="144"/>
  <c r="F7" i="144"/>
  <c r="O6" i="144"/>
  <c r="K6" i="144"/>
  <c r="F6" i="144"/>
  <c r="O5" i="144"/>
  <c r="K5" i="144"/>
  <c r="F5" i="144"/>
  <c r="O4" i="144"/>
  <c r="K4" i="144"/>
  <c r="F4" i="144"/>
  <c r="G15" i="145" l="1"/>
  <c r="G7" i="145"/>
  <c r="G18" i="145"/>
  <c r="G24" i="145"/>
  <c r="G10" i="145"/>
  <c r="G23" i="145"/>
  <c r="G8" i="145"/>
  <c r="G6" i="145"/>
  <c r="G20" i="145"/>
  <c r="G14" i="145"/>
  <c r="G19" i="145"/>
  <c r="G12" i="145"/>
  <c r="G26" i="145"/>
  <c r="G22" i="145"/>
  <c r="G16" i="145"/>
  <c r="G11" i="145"/>
  <c r="G5" i="145"/>
  <c r="G25" i="145"/>
  <c r="G21" i="145"/>
  <c r="G17" i="145"/>
  <c r="G13" i="145"/>
  <c r="G9" i="145"/>
  <c r="G4" i="145"/>
  <c r="O28" i="144"/>
  <c r="F28" i="144"/>
  <c r="G17" i="144" s="1"/>
  <c r="K28" i="144"/>
  <c r="N28" i="143"/>
  <c r="M28" i="143"/>
  <c r="L28" i="143"/>
  <c r="J28" i="143"/>
  <c r="I28" i="143"/>
  <c r="H28" i="143"/>
  <c r="E28" i="143"/>
  <c r="D28" i="143"/>
  <c r="C28" i="143"/>
  <c r="O27" i="143"/>
  <c r="K27" i="143"/>
  <c r="F27" i="143"/>
  <c r="O26" i="143"/>
  <c r="K26" i="143"/>
  <c r="F26" i="143"/>
  <c r="O25" i="143"/>
  <c r="K25" i="143"/>
  <c r="F25" i="143"/>
  <c r="O24" i="143"/>
  <c r="K24" i="143"/>
  <c r="F24" i="143"/>
  <c r="O23" i="143"/>
  <c r="K23" i="143"/>
  <c r="F23" i="143"/>
  <c r="O22" i="143"/>
  <c r="K22" i="143"/>
  <c r="F22" i="143"/>
  <c r="O21" i="143"/>
  <c r="K21" i="143"/>
  <c r="F21" i="143"/>
  <c r="O20" i="143"/>
  <c r="K20" i="143"/>
  <c r="F20" i="143"/>
  <c r="O19" i="143"/>
  <c r="K19" i="143"/>
  <c r="F19" i="143"/>
  <c r="O18" i="143"/>
  <c r="K18" i="143"/>
  <c r="F18" i="143"/>
  <c r="O17" i="143"/>
  <c r="K17" i="143"/>
  <c r="F17" i="143"/>
  <c r="O16" i="143"/>
  <c r="K16" i="143"/>
  <c r="F16" i="143"/>
  <c r="O15" i="143"/>
  <c r="K15" i="143"/>
  <c r="F15" i="143"/>
  <c r="O14" i="143"/>
  <c r="K14" i="143"/>
  <c r="F14" i="143"/>
  <c r="O13" i="143"/>
  <c r="K13" i="143"/>
  <c r="F13" i="143"/>
  <c r="O12" i="143"/>
  <c r="K12" i="143"/>
  <c r="F12" i="143"/>
  <c r="O11" i="143"/>
  <c r="K11" i="143"/>
  <c r="F11" i="143"/>
  <c r="O10" i="143"/>
  <c r="K10" i="143"/>
  <c r="F10" i="143"/>
  <c r="O9" i="143"/>
  <c r="K9" i="143"/>
  <c r="F9" i="143"/>
  <c r="O8" i="143"/>
  <c r="K8" i="143"/>
  <c r="F8" i="143"/>
  <c r="O7" i="143"/>
  <c r="K7" i="143"/>
  <c r="F7" i="143"/>
  <c r="O6" i="143"/>
  <c r="K6" i="143"/>
  <c r="F6" i="143"/>
  <c r="O5" i="143"/>
  <c r="K5" i="143"/>
  <c r="F5" i="143"/>
  <c r="O4" i="143"/>
  <c r="K4" i="143"/>
  <c r="F4" i="143"/>
  <c r="G8" i="144" l="1"/>
  <c r="G16" i="144"/>
  <c r="G15" i="144"/>
  <c r="G13" i="144"/>
  <c r="G9" i="144"/>
  <c r="G4" i="144"/>
  <c r="G19" i="144"/>
  <c r="G22" i="144"/>
  <c r="G12" i="144"/>
  <c r="G7" i="144"/>
  <c r="G5" i="144"/>
  <c r="G24" i="144"/>
  <c r="G23" i="144"/>
  <c r="G10" i="144"/>
  <c r="G26" i="144"/>
  <c r="G18" i="144"/>
  <c r="G25" i="144"/>
  <c r="G14" i="144"/>
  <c r="G20" i="144"/>
  <c r="G27" i="144"/>
  <c r="G11" i="144"/>
  <c r="G21" i="144"/>
  <c r="G6" i="144"/>
  <c r="K28" i="143"/>
  <c r="O28" i="143"/>
  <c r="F28" i="143"/>
  <c r="G7" i="143" s="1"/>
  <c r="G13" i="143"/>
  <c r="N28" i="142"/>
  <c r="M28" i="142"/>
  <c r="L28" i="142"/>
  <c r="J28" i="142"/>
  <c r="I28" i="142"/>
  <c r="H28" i="142"/>
  <c r="E28" i="142"/>
  <c r="D28" i="142"/>
  <c r="C28" i="142"/>
  <c r="O27" i="142"/>
  <c r="K27" i="142"/>
  <c r="F27" i="142"/>
  <c r="O26" i="142"/>
  <c r="K26" i="142"/>
  <c r="F26" i="142"/>
  <c r="O25" i="142"/>
  <c r="K25" i="142"/>
  <c r="F25" i="142"/>
  <c r="O24" i="142"/>
  <c r="K24" i="142"/>
  <c r="F24" i="142"/>
  <c r="O23" i="142"/>
  <c r="K23" i="142"/>
  <c r="F23" i="142"/>
  <c r="O22" i="142"/>
  <c r="K22" i="142"/>
  <c r="F22" i="142"/>
  <c r="O21" i="142"/>
  <c r="K21" i="142"/>
  <c r="F21" i="142"/>
  <c r="O20" i="142"/>
  <c r="K20" i="142"/>
  <c r="F20" i="142"/>
  <c r="O19" i="142"/>
  <c r="K19" i="142"/>
  <c r="F19" i="142"/>
  <c r="O18" i="142"/>
  <c r="K18" i="142"/>
  <c r="F18" i="142"/>
  <c r="O17" i="142"/>
  <c r="K17" i="142"/>
  <c r="F17" i="142"/>
  <c r="O16" i="142"/>
  <c r="K16" i="142"/>
  <c r="F16" i="142"/>
  <c r="O15" i="142"/>
  <c r="K15" i="142"/>
  <c r="F15" i="142"/>
  <c r="O14" i="142"/>
  <c r="K14" i="142"/>
  <c r="F14" i="142"/>
  <c r="O13" i="142"/>
  <c r="K13" i="142"/>
  <c r="F13" i="142"/>
  <c r="O12" i="142"/>
  <c r="K12" i="142"/>
  <c r="F12" i="142"/>
  <c r="O11" i="142"/>
  <c r="K11" i="142"/>
  <c r="F11" i="142"/>
  <c r="O10" i="142"/>
  <c r="K10" i="142"/>
  <c r="F10" i="142"/>
  <c r="O9" i="142"/>
  <c r="K9" i="142"/>
  <c r="F9" i="142"/>
  <c r="O8" i="142"/>
  <c r="K8" i="142"/>
  <c r="F8" i="142"/>
  <c r="O7" i="142"/>
  <c r="K7" i="142"/>
  <c r="F7" i="142"/>
  <c r="O6" i="142"/>
  <c r="K6" i="142"/>
  <c r="F6" i="142"/>
  <c r="O5" i="142"/>
  <c r="K5" i="142"/>
  <c r="F5" i="142"/>
  <c r="O4" i="142"/>
  <c r="K4" i="142"/>
  <c r="F4" i="142"/>
  <c r="G20" i="143" l="1"/>
  <c r="G21" i="143"/>
  <c r="G4" i="143"/>
  <c r="G12" i="143"/>
  <c r="G27" i="143"/>
  <c r="G8" i="143"/>
  <c r="G16" i="143"/>
  <c r="G24" i="143"/>
  <c r="G9" i="143"/>
  <c r="G17" i="143"/>
  <c r="G25" i="143"/>
  <c r="G5" i="143"/>
  <c r="G10" i="143"/>
  <c r="G14" i="143"/>
  <c r="G18" i="143"/>
  <c r="G22" i="143"/>
  <c r="G26" i="143"/>
  <c r="G6" i="143"/>
  <c r="G11" i="143"/>
  <c r="G15" i="143"/>
  <c r="G19" i="143"/>
  <c r="G23" i="143"/>
  <c r="K28" i="142"/>
  <c r="O28" i="142"/>
  <c r="F28" i="142"/>
  <c r="G26" i="142" s="1"/>
  <c r="C17" i="138"/>
  <c r="C16" i="138"/>
  <c r="C15" i="138"/>
  <c r="C14" i="138"/>
  <c r="C13" i="138"/>
  <c r="C12" i="138"/>
  <c r="C11" i="138"/>
  <c r="C10" i="138"/>
  <c r="C9" i="138"/>
  <c r="C6" i="138"/>
  <c r="E27" i="138"/>
  <c r="E26" i="138"/>
  <c r="E25" i="138"/>
  <c r="E24" i="138"/>
  <c r="E23" i="138"/>
  <c r="E22" i="138"/>
  <c r="E21" i="138"/>
  <c r="E20" i="138"/>
  <c r="E19" i="138"/>
  <c r="E18" i="138"/>
  <c r="E17" i="138"/>
  <c r="E16" i="138"/>
  <c r="E15" i="138"/>
  <c r="E14" i="138"/>
  <c r="E13" i="138"/>
  <c r="E12" i="138"/>
  <c r="E11" i="138"/>
  <c r="E10" i="138"/>
  <c r="E9" i="138"/>
  <c r="E8" i="138"/>
  <c r="E7" i="138"/>
  <c r="E6" i="138"/>
  <c r="E5" i="138"/>
  <c r="D27" i="138"/>
  <c r="D26" i="138"/>
  <c r="D25" i="138"/>
  <c r="D24" i="138"/>
  <c r="D23" i="138"/>
  <c r="D22" i="138"/>
  <c r="D21" i="138"/>
  <c r="D20" i="138"/>
  <c r="D19" i="138"/>
  <c r="D18" i="138"/>
  <c r="D17" i="138"/>
  <c r="D16" i="138"/>
  <c r="D15" i="138"/>
  <c r="D14" i="138"/>
  <c r="D13" i="138"/>
  <c r="D12" i="138"/>
  <c r="D11" i="138"/>
  <c r="D10" i="138"/>
  <c r="D9" i="138"/>
  <c r="D8" i="138"/>
  <c r="D7" i="138"/>
  <c r="D6" i="138"/>
  <c r="D5" i="138"/>
  <c r="G16" i="142" l="1"/>
  <c r="G12" i="142"/>
  <c r="G6" i="142"/>
  <c r="G24" i="142"/>
  <c r="G20" i="142"/>
  <c r="G13" i="142"/>
  <c r="G19" i="142"/>
  <c r="G10" i="142"/>
  <c r="G4" i="142"/>
  <c r="G23" i="142"/>
  <c r="G18" i="142"/>
  <c r="G11" i="142"/>
  <c r="G9" i="142"/>
  <c r="G27" i="142"/>
  <c r="G22" i="142"/>
  <c r="G17" i="142"/>
  <c r="G8" i="142"/>
  <c r="G14" i="142"/>
  <c r="G7" i="142"/>
  <c r="G25" i="142"/>
  <c r="G21" i="142"/>
  <c r="G15" i="142"/>
  <c r="G5" i="142"/>
  <c r="N28" i="141"/>
  <c r="M28" i="141"/>
  <c r="L28" i="141"/>
  <c r="J28" i="141"/>
  <c r="I28" i="141"/>
  <c r="H28" i="141"/>
  <c r="E28" i="141"/>
  <c r="D28" i="141"/>
  <c r="C28" i="141"/>
  <c r="O27" i="141"/>
  <c r="K27" i="141"/>
  <c r="F27" i="141"/>
  <c r="O26" i="141"/>
  <c r="K26" i="141"/>
  <c r="F26" i="141"/>
  <c r="O25" i="141"/>
  <c r="K25" i="141"/>
  <c r="F25" i="141"/>
  <c r="O24" i="141"/>
  <c r="K24" i="141"/>
  <c r="F24" i="141"/>
  <c r="O23" i="141"/>
  <c r="K23" i="141"/>
  <c r="F23" i="141"/>
  <c r="O22" i="141"/>
  <c r="K22" i="141"/>
  <c r="F22" i="141"/>
  <c r="O21" i="141"/>
  <c r="K21" i="141"/>
  <c r="F21" i="141"/>
  <c r="O20" i="141"/>
  <c r="K20" i="141"/>
  <c r="F20" i="141"/>
  <c r="O19" i="141"/>
  <c r="K19" i="141"/>
  <c r="F19" i="141"/>
  <c r="O18" i="141"/>
  <c r="K18" i="141"/>
  <c r="F18" i="141"/>
  <c r="O17" i="141"/>
  <c r="K17" i="141"/>
  <c r="F17" i="141"/>
  <c r="O16" i="141"/>
  <c r="K16" i="141"/>
  <c r="F16" i="141"/>
  <c r="O15" i="141"/>
  <c r="K15" i="141"/>
  <c r="F15" i="141"/>
  <c r="O14" i="141"/>
  <c r="K14" i="141"/>
  <c r="F14" i="141"/>
  <c r="O13" i="141"/>
  <c r="K13" i="141"/>
  <c r="F13" i="141"/>
  <c r="O12" i="141"/>
  <c r="K12" i="141"/>
  <c r="F12" i="141"/>
  <c r="O11" i="141"/>
  <c r="K11" i="141"/>
  <c r="F11" i="141"/>
  <c r="O10" i="141"/>
  <c r="K10" i="141"/>
  <c r="F10" i="141"/>
  <c r="O9" i="141"/>
  <c r="K9" i="141"/>
  <c r="F9" i="141"/>
  <c r="O8" i="141"/>
  <c r="K8" i="141"/>
  <c r="F8" i="141"/>
  <c r="O7" i="141"/>
  <c r="K7" i="141"/>
  <c r="F7" i="141"/>
  <c r="O6" i="141"/>
  <c r="K6" i="141"/>
  <c r="F6" i="141"/>
  <c r="O5" i="141"/>
  <c r="K5" i="141"/>
  <c r="F5" i="141"/>
  <c r="O4" i="141"/>
  <c r="K4" i="141"/>
  <c r="F4" i="141"/>
  <c r="K28" i="141" l="1"/>
  <c r="O28" i="141"/>
  <c r="F28" i="141"/>
  <c r="G5" i="141" s="1"/>
  <c r="N28" i="140"/>
  <c r="M28" i="140"/>
  <c r="L28" i="140"/>
  <c r="J28" i="140"/>
  <c r="I28" i="140"/>
  <c r="H28" i="140"/>
  <c r="E28" i="140"/>
  <c r="D28" i="140"/>
  <c r="C28" i="140"/>
  <c r="O27" i="140"/>
  <c r="K27" i="140"/>
  <c r="F27" i="140"/>
  <c r="O26" i="140"/>
  <c r="K26" i="140"/>
  <c r="F26" i="140"/>
  <c r="O25" i="140"/>
  <c r="K25" i="140"/>
  <c r="F25" i="140"/>
  <c r="O24" i="140"/>
  <c r="K24" i="140"/>
  <c r="F24" i="140"/>
  <c r="O23" i="140"/>
  <c r="K23" i="140"/>
  <c r="F23" i="140"/>
  <c r="O22" i="140"/>
  <c r="K22" i="140"/>
  <c r="F22" i="140"/>
  <c r="O21" i="140"/>
  <c r="K21" i="140"/>
  <c r="F21" i="140"/>
  <c r="O20" i="140"/>
  <c r="K20" i="140"/>
  <c r="F20" i="140"/>
  <c r="O19" i="140"/>
  <c r="K19" i="140"/>
  <c r="F19" i="140"/>
  <c r="O18" i="140"/>
  <c r="K18" i="140"/>
  <c r="F18" i="140"/>
  <c r="O17" i="140"/>
  <c r="K17" i="140"/>
  <c r="F17" i="140"/>
  <c r="O16" i="140"/>
  <c r="K16" i="140"/>
  <c r="F16" i="140"/>
  <c r="O15" i="140"/>
  <c r="K15" i="140"/>
  <c r="F15" i="140"/>
  <c r="O14" i="140"/>
  <c r="K14" i="140"/>
  <c r="F14" i="140"/>
  <c r="O13" i="140"/>
  <c r="K13" i="140"/>
  <c r="F13" i="140"/>
  <c r="O12" i="140"/>
  <c r="K12" i="140"/>
  <c r="F12" i="140"/>
  <c r="O11" i="140"/>
  <c r="K11" i="140"/>
  <c r="F11" i="140"/>
  <c r="O10" i="140"/>
  <c r="K10" i="140"/>
  <c r="F10" i="140"/>
  <c r="O9" i="140"/>
  <c r="K9" i="140"/>
  <c r="F9" i="140"/>
  <c r="O8" i="140"/>
  <c r="K8" i="140"/>
  <c r="F8" i="140"/>
  <c r="O7" i="140"/>
  <c r="K7" i="140"/>
  <c r="F7" i="140"/>
  <c r="O6" i="140"/>
  <c r="K6" i="140"/>
  <c r="F6" i="140"/>
  <c r="O5" i="140"/>
  <c r="K5" i="140"/>
  <c r="F5" i="140"/>
  <c r="O4" i="140"/>
  <c r="K4" i="140"/>
  <c r="F4" i="140"/>
  <c r="G19" i="141" l="1"/>
  <c r="G12" i="141"/>
  <c r="G15" i="141"/>
  <c r="G8" i="141"/>
  <c r="G13" i="141"/>
  <c r="G7" i="141"/>
  <c r="G10" i="141"/>
  <c r="G18" i="141"/>
  <c r="G4" i="141"/>
  <c r="G20" i="141"/>
  <c r="G22" i="141"/>
  <c r="G14" i="141"/>
  <c r="G23" i="141"/>
  <c r="G24" i="141"/>
  <c r="G25" i="141"/>
  <c r="G17" i="141"/>
  <c r="G9" i="141"/>
  <c r="G6" i="141"/>
  <c r="G27" i="141"/>
  <c r="G11" i="141"/>
  <c r="G16" i="141"/>
  <c r="G26" i="141"/>
  <c r="G21" i="141"/>
  <c r="K28" i="140"/>
  <c r="O28" i="140"/>
  <c r="F28" i="140"/>
  <c r="G13" i="140" s="1"/>
  <c r="G19" i="140" l="1"/>
  <c r="G27" i="140"/>
  <c r="G20" i="140"/>
  <c r="G22" i="140"/>
  <c r="G25" i="140"/>
  <c r="G18" i="140"/>
  <c r="G15" i="140"/>
  <c r="G16" i="140"/>
  <c r="G21" i="140"/>
  <c r="G17" i="140"/>
  <c r="G10" i="140"/>
  <c r="G11" i="140"/>
  <c r="G12" i="140"/>
  <c r="G5" i="140"/>
  <c r="G26" i="140"/>
  <c r="G6" i="140"/>
  <c r="G7" i="140"/>
  <c r="G4" i="140"/>
  <c r="G9" i="140"/>
  <c r="G14" i="140"/>
  <c r="G23" i="140"/>
  <c r="G24" i="140"/>
  <c r="G8" i="140"/>
  <c r="I27" i="138"/>
  <c r="I26" i="138"/>
  <c r="I25" i="138"/>
  <c r="I24" i="138"/>
  <c r="I23" i="138"/>
  <c r="I22" i="138"/>
  <c r="I21" i="138"/>
  <c r="I20" i="138"/>
  <c r="I19" i="138"/>
  <c r="I18" i="138"/>
  <c r="I17" i="138"/>
  <c r="I16" i="138"/>
  <c r="I15" i="138"/>
  <c r="I14" i="138"/>
  <c r="I13" i="138"/>
  <c r="I12" i="138"/>
  <c r="I11" i="138"/>
  <c r="I10" i="138"/>
  <c r="I9" i="138"/>
  <c r="I8" i="138"/>
  <c r="I7" i="138"/>
  <c r="I6" i="138"/>
  <c r="I5" i="138"/>
  <c r="I4" i="138"/>
  <c r="H27" i="138"/>
  <c r="H26" i="138"/>
  <c r="H25" i="138"/>
  <c r="H24" i="138"/>
  <c r="H23" i="138"/>
  <c r="H22" i="138"/>
  <c r="H21" i="138"/>
  <c r="H20" i="138"/>
  <c r="H19" i="138"/>
  <c r="H18" i="138"/>
  <c r="H17" i="138"/>
  <c r="H16" i="138"/>
  <c r="H15" i="138"/>
  <c r="H14" i="138"/>
  <c r="H13" i="138"/>
  <c r="H12" i="138"/>
  <c r="H11" i="138"/>
  <c r="H10" i="138"/>
  <c r="H9" i="138"/>
  <c r="H8" i="138"/>
  <c r="H7" i="138"/>
  <c r="H6" i="138"/>
  <c r="H5" i="138"/>
  <c r="H4" i="138"/>
  <c r="G27" i="138"/>
  <c r="G26" i="138"/>
  <c r="G25" i="138"/>
  <c r="G24" i="138"/>
  <c r="J24" i="138" s="1"/>
  <c r="G23" i="138"/>
  <c r="G22" i="138"/>
  <c r="G21" i="138"/>
  <c r="G20" i="138"/>
  <c r="G19" i="138"/>
  <c r="G18" i="138"/>
  <c r="G17" i="138"/>
  <c r="G16" i="138"/>
  <c r="J16" i="138" s="1"/>
  <c r="G15" i="138"/>
  <c r="G14" i="138"/>
  <c r="G13" i="138"/>
  <c r="G12" i="138"/>
  <c r="J12" i="138" s="1"/>
  <c r="G11" i="138"/>
  <c r="G10" i="138"/>
  <c r="G9" i="138"/>
  <c r="G8" i="138"/>
  <c r="J8" i="138" s="1"/>
  <c r="G7" i="138"/>
  <c r="G6" i="138"/>
  <c r="G5" i="138"/>
  <c r="G4" i="138"/>
  <c r="E4" i="138"/>
  <c r="D4" i="138"/>
  <c r="C27" i="138"/>
  <c r="C26" i="138"/>
  <c r="F26" i="138" s="1"/>
  <c r="C25" i="138"/>
  <c r="C24" i="138"/>
  <c r="C23" i="138"/>
  <c r="C22" i="138"/>
  <c r="C21" i="138"/>
  <c r="C20" i="138"/>
  <c r="C19" i="138"/>
  <c r="C18" i="138"/>
  <c r="F18" i="138" s="1"/>
  <c r="C8" i="138"/>
  <c r="C7" i="138"/>
  <c r="C5" i="138"/>
  <c r="F5" i="138" s="1"/>
  <c r="F22" i="138"/>
  <c r="F23" i="138"/>
  <c r="F10" i="138"/>
  <c r="F6" i="138"/>
  <c r="F20" i="138"/>
  <c r="F24" i="138"/>
  <c r="C4" i="138"/>
  <c r="B29" i="138"/>
  <c r="J27" i="138"/>
  <c r="B27" i="138"/>
  <c r="A27" i="138"/>
  <c r="J26" i="138"/>
  <c r="B26" i="138"/>
  <c r="A26" i="138"/>
  <c r="J25" i="138"/>
  <c r="F25" i="138"/>
  <c r="B25" i="138"/>
  <c r="A25" i="138"/>
  <c r="B24" i="138"/>
  <c r="A24" i="138"/>
  <c r="J23" i="138"/>
  <c r="B23" i="138"/>
  <c r="A23" i="138"/>
  <c r="J22" i="138"/>
  <c r="B22" i="138"/>
  <c r="A22" i="138"/>
  <c r="J21" i="138"/>
  <c r="F21" i="138"/>
  <c r="B21" i="138"/>
  <c r="A21" i="138"/>
  <c r="J20" i="138"/>
  <c r="B20" i="138"/>
  <c r="A20" i="138"/>
  <c r="J19" i="138"/>
  <c r="F19" i="138"/>
  <c r="B19" i="138"/>
  <c r="A19" i="138"/>
  <c r="B18" i="138"/>
  <c r="A18" i="138"/>
  <c r="F17" i="138"/>
  <c r="B17" i="138"/>
  <c r="A17" i="138"/>
  <c r="F16" i="138"/>
  <c r="B16" i="138"/>
  <c r="A16" i="138"/>
  <c r="F15" i="138"/>
  <c r="B15" i="138"/>
  <c r="A15" i="138"/>
  <c r="F14" i="138"/>
  <c r="B14" i="138"/>
  <c r="A14" i="138"/>
  <c r="F13" i="138"/>
  <c r="B13" i="138"/>
  <c r="A13" i="138"/>
  <c r="F12" i="138"/>
  <c r="B12" i="138"/>
  <c r="A12" i="138"/>
  <c r="J11" i="138"/>
  <c r="F11" i="138"/>
  <c r="B11" i="138"/>
  <c r="A11" i="138"/>
  <c r="B10" i="138"/>
  <c r="A10" i="138"/>
  <c r="J9" i="138"/>
  <c r="F9" i="138"/>
  <c r="B9" i="138"/>
  <c r="A9" i="138"/>
  <c r="F8" i="138"/>
  <c r="B8" i="138"/>
  <c r="A8" i="138"/>
  <c r="F7" i="138"/>
  <c r="B7" i="138"/>
  <c r="A7" i="138"/>
  <c r="B6" i="138"/>
  <c r="A6" i="138"/>
  <c r="B5" i="138"/>
  <c r="A5" i="138"/>
  <c r="B4" i="138"/>
  <c r="A4" i="138"/>
  <c r="J17" i="138" l="1"/>
  <c r="J10" i="138"/>
  <c r="J18" i="138"/>
  <c r="F4" i="138"/>
  <c r="J5" i="138"/>
  <c r="J13" i="138"/>
  <c r="J14" i="138"/>
  <c r="J7" i="138"/>
  <c r="J15" i="138"/>
  <c r="J6" i="138"/>
  <c r="J4" i="138"/>
  <c r="F27" i="138"/>
  <c r="F29" i="138" s="1"/>
  <c r="F30" i="138" s="1"/>
  <c r="N28" i="137"/>
  <c r="M28" i="137"/>
  <c r="L28" i="137"/>
  <c r="J28" i="137"/>
  <c r="I28" i="137"/>
  <c r="H28" i="137"/>
  <c r="E28" i="137"/>
  <c r="D28" i="137"/>
  <c r="C28" i="137"/>
  <c r="O27" i="137"/>
  <c r="K27" i="137"/>
  <c r="F27" i="137"/>
  <c r="O26" i="137"/>
  <c r="K26" i="137"/>
  <c r="F26" i="137"/>
  <c r="O25" i="137"/>
  <c r="K25" i="137"/>
  <c r="F25" i="137"/>
  <c r="O24" i="137"/>
  <c r="K24" i="137"/>
  <c r="F24" i="137"/>
  <c r="O23" i="137"/>
  <c r="K23" i="137"/>
  <c r="F23" i="137"/>
  <c r="O22" i="137"/>
  <c r="K22" i="137"/>
  <c r="F22" i="137"/>
  <c r="O21" i="137"/>
  <c r="K21" i="137"/>
  <c r="F21" i="137"/>
  <c r="O20" i="137"/>
  <c r="K20" i="137"/>
  <c r="F20" i="137"/>
  <c r="O19" i="137"/>
  <c r="K19" i="137"/>
  <c r="F19" i="137"/>
  <c r="O18" i="137"/>
  <c r="K18" i="137"/>
  <c r="F18" i="137"/>
  <c r="O17" i="137"/>
  <c r="K17" i="137"/>
  <c r="F17" i="137"/>
  <c r="O16" i="137"/>
  <c r="K16" i="137"/>
  <c r="F16" i="137"/>
  <c r="O15" i="137"/>
  <c r="K15" i="137"/>
  <c r="F15" i="137"/>
  <c r="O14" i="137"/>
  <c r="K14" i="137"/>
  <c r="F14" i="137"/>
  <c r="O13" i="137"/>
  <c r="K13" i="137"/>
  <c r="F13" i="137"/>
  <c r="O12" i="137"/>
  <c r="K12" i="137"/>
  <c r="F12" i="137"/>
  <c r="O11" i="137"/>
  <c r="K11" i="137"/>
  <c r="F11" i="137"/>
  <c r="O10" i="137"/>
  <c r="K10" i="137"/>
  <c r="F10" i="137"/>
  <c r="O9" i="137"/>
  <c r="K9" i="137"/>
  <c r="F9" i="137"/>
  <c r="O8" i="137"/>
  <c r="K8" i="137"/>
  <c r="F8" i="137"/>
  <c r="O7" i="137"/>
  <c r="K7" i="137"/>
  <c r="F7" i="137"/>
  <c r="O6" i="137"/>
  <c r="K6" i="137"/>
  <c r="F6" i="137"/>
  <c r="O5" i="137"/>
  <c r="K5" i="137"/>
  <c r="F5" i="137"/>
  <c r="O4" i="137"/>
  <c r="K4" i="137"/>
  <c r="F4" i="137"/>
  <c r="O28" i="137" l="1"/>
  <c r="J29" i="138"/>
  <c r="J30" i="138" s="1"/>
  <c r="K28" i="137"/>
  <c r="F28" i="137"/>
  <c r="G23" i="137" s="1"/>
  <c r="G11" i="137"/>
  <c r="G10" i="137"/>
  <c r="G16" i="137"/>
  <c r="G20" i="137"/>
  <c r="N28" i="136"/>
  <c r="M28" i="136"/>
  <c r="L28" i="136"/>
  <c r="J28" i="136"/>
  <c r="I28" i="136"/>
  <c r="H28" i="136"/>
  <c r="E28" i="136"/>
  <c r="D28" i="136"/>
  <c r="C28" i="136"/>
  <c r="O27" i="136"/>
  <c r="K27" i="136"/>
  <c r="F27" i="136"/>
  <c r="O26" i="136"/>
  <c r="K26" i="136"/>
  <c r="F26" i="136"/>
  <c r="O25" i="136"/>
  <c r="K25" i="136"/>
  <c r="F25" i="136"/>
  <c r="O24" i="136"/>
  <c r="K24" i="136"/>
  <c r="F24" i="136"/>
  <c r="O23" i="136"/>
  <c r="K23" i="136"/>
  <c r="F23" i="136"/>
  <c r="O22" i="136"/>
  <c r="K22" i="136"/>
  <c r="F22" i="136"/>
  <c r="O21" i="136"/>
  <c r="K21" i="136"/>
  <c r="F21" i="136"/>
  <c r="O20" i="136"/>
  <c r="K20" i="136"/>
  <c r="F20" i="136"/>
  <c r="O19" i="136"/>
  <c r="K19" i="136"/>
  <c r="F19" i="136"/>
  <c r="O18" i="136"/>
  <c r="K18" i="136"/>
  <c r="F18" i="136"/>
  <c r="O17" i="136"/>
  <c r="K17" i="136"/>
  <c r="F17" i="136"/>
  <c r="O16" i="136"/>
  <c r="K16" i="136"/>
  <c r="F16" i="136"/>
  <c r="O15" i="136"/>
  <c r="K15" i="136"/>
  <c r="F15" i="136"/>
  <c r="O14" i="136"/>
  <c r="K14" i="136"/>
  <c r="F14" i="136"/>
  <c r="O13" i="136"/>
  <c r="K13" i="136"/>
  <c r="F13" i="136"/>
  <c r="O12" i="136"/>
  <c r="K12" i="136"/>
  <c r="F12" i="136"/>
  <c r="O11" i="136"/>
  <c r="K11" i="136"/>
  <c r="F11" i="136"/>
  <c r="O10" i="136"/>
  <c r="K10" i="136"/>
  <c r="F10" i="136"/>
  <c r="O9" i="136"/>
  <c r="K9" i="136"/>
  <c r="F9" i="136"/>
  <c r="O8" i="136"/>
  <c r="K8" i="136"/>
  <c r="F8" i="136"/>
  <c r="O7" i="136"/>
  <c r="K7" i="136"/>
  <c r="F7" i="136"/>
  <c r="O6" i="136"/>
  <c r="K6" i="136"/>
  <c r="F6" i="136"/>
  <c r="O5" i="136"/>
  <c r="K5" i="136"/>
  <c r="F5" i="136"/>
  <c r="O4" i="136"/>
  <c r="K4" i="136"/>
  <c r="F4" i="136"/>
  <c r="G24" i="137" l="1"/>
  <c r="G13" i="137"/>
  <c r="G19" i="137"/>
  <c r="G15" i="137"/>
  <c r="G26" i="137"/>
  <c r="G9" i="137"/>
  <c r="G6" i="137"/>
  <c r="G22" i="137"/>
  <c r="G18" i="137"/>
  <c r="G14" i="137"/>
  <c r="G25" i="137"/>
  <c r="G5" i="137"/>
  <c r="G7" i="137"/>
  <c r="G21" i="137"/>
  <c r="G17" i="137"/>
  <c r="G27" i="137"/>
  <c r="G4" i="137"/>
  <c r="G12" i="137"/>
  <c r="G8" i="137"/>
  <c r="K28" i="136"/>
  <c r="O28" i="136"/>
  <c r="F28" i="136"/>
  <c r="G25" i="136" s="1"/>
  <c r="G26" i="136"/>
  <c r="G5" i="136"/>
  <c r="N28" i="135"/>
  <c r="M28" i="135"/>
  <c r="L28" i="135"/>
  <c r="J28" i="135"/>
  <c r="I28" i="135"/>
  <c r="H28" i="135"/>
  <c r="E28" i="135"/>
  <c r="D28" i="135"/>
  <c r="C28" i="135"/>
  <c r="O27" i="135"/>
  <c r="K27" i="135"/>
  <c r="F27" i="135"/>
  <c r="O26" i="135"/>
  <c r="K26" i="135"/>
  <c r="F26" i="135"/>
  <c r="O25" i="135"/>
  <c r="K25" i="135"/>
  <c r="F25" i="135"/>
  <c r="O24" i="135"/>
  <c r="K24" i="135"/>
  <c r="F24" i="135"/>
  <c r="O23" i="135"/>
  <c r="K23" i="135"/>
  <c r="F23" i="135"/>
  <c r="O22" i="135"/>
  <c r="K22" i="135"/>
  <c r="F22" i="135"/>
  <c r="O21" i="135"/>
  <c r="K21" i="135"/>
  <c r="F21" i="135"/>
  <c r="O20" i="135"/>
  <c r="K20" i="135"/>
  <c r="F20" i="135"/>
  <c r="O19" i="135"/>
  <c r="K19" i="135"/>
  <c r="F19" i="135"/>
  <c r="O18" i="135"/>
  <c r="K18" i="135"/>
  <c r="F18" i="135"/>
  <c r="O17" i="135"/>
  <c r="K17" i="135"/>
  <c r="F17" i="135"/>
  <c r="O16" i="135"/>
  <c r="K16" i="135"/>
  <c r="F16" i="135"/>
  <c r="O15" i="135"/>
  <c r="K15" i="135"/>
  <c r="F15" i="135"/>
  <c r="O14" i="135"/>
  <c r="K14" i="135"/>
  <c r="F14" i="135"/>
  <c r="O13" i="135"/>
  <c r="K13" i="135"/>
  <c r="F13" i="135"/>
  <c r="O12" i="135"/>
  <c r="K12" i="135"/>
  <c r="F12" i="135"/>
  <c r="O11" i="135"/>
  <c r="K11" i="135"/>
  <c r="F11" i="135"/>
  <c r="O10" i="135"/>
  <c r="K10" i="135"/>
  <c r="F10" i="135"/>
  <c r="O9" i="135"/>
  <c r="K9" i="135"/>
  <c r="F9" i="135"/>
  <c r="O8" i="135"/>
  <c r="K8" i="135"/>
  <c r="F8" i="135"/>
  <c r="O7" i="135"/>
  <c r="K7" i="135"/>
  <c r="F7" i="135"/>
  <c r="O6" i="135"/>
  <c r="K6" i="135"/>
  <c r="F6" i="135"/>
  <c r="O5" i="135"/>
  <c r="K5" i="135"/>
  <c r="F5" i="135"/>
  <c r="O4" i="135"/>
  <c r="K4" i="135"/>
  <c r="F4" i="135"/>
  <c r="G6" i="136" l="1"/>
  <c r="G18" i="136"/>
  <c r="G14" i="136"/>
  <c r="G10" i="136"/>
  <c r="G27" i="136"/>
  <c r="G23" i="136"/>
  <c r="G11" i="136"/>
  <c r="G12" i="136"/>
  <c r="G8" i="136"/>
  <c r="G24" i="136"/>
  <c r="G16" i="136"/>
  <c r="G17" i="136"/>
  <c r="G4" i="136"/>
  <c r="G15" i="136"/>
  <c r="G19" i="136"/>
  <c r="G21" i="136"/>
  <c r="G7" i="136"/>
  <c r="G9" i="136"/>
  <c r="G13" i="136"/>
  <c r="G20" i="136"/>
  <c r="G22" i="136"/>
  <c r="K28" i="135"/>
  <c r="O28" i="135"/>
  <c r="F28" i="135"/>
  <c r="G19" i="135" s="1"/>
  <c r="N28" i="134"/>
  <c r="M28" i="134"/>
  <c r="L28" i="134"/>
  <c r="J28" i="134"/>
  <c r="I28" i="134"/>
  <c r="H28" i="134"/>
  <c r="E28" i="134"/>
  <c r="D28" i="134"/>
  <c r="C28" i="134"/>
  <c r="O27" i="134"/>
  <c r="K27" i="134"/>
  <c r="F27" i="134"/>
  <c r="O26" i="134"/>
  <c r="K26" i="134"/>
  <c r="F26" i="134"/>
  <c r="O25" i="134"/>
  <c r="K25" i="134"/>
  <c r="F25" i="134"/>
  <c r="O24" i="134"/>
  <c r="K24" i="134"/>
  <c r="F24" i="134"/>
  <c r="O23" i="134"/>
  <c r="K23" i="134"/>
  <c r="F23" i="134"/>
  <c r="O22" i="134"/>
  <c r="K22" i="134"/>
  <c r="F22" i="134"/>
  <c r="O21" i="134"/>
  <c r="K21" i="134"/>
  <c r="F21" i="134"/>
  <c r="O20" i="134"/>
  <c r="K20" i="134"/>
  <c r="F20" i="134"/>
  <c r="O19" i="134"/>
  <c r="K19" i="134"/>
  <c r="F19" i="134"/>
  <c r="O18" i="134"/>
  <c r="K18" i="134"/>
  <c r="F18" i="134"/>
  <c r="O17" i="134"/>
  <c r="K17" i="134"/>
  <c r="F17" i="134"/>
  <c r="O16" i="134"/>
  <c r="K16" i="134"/>
  <c r="F16" i="134"/>
  <c r="O15" i="134"/>
  <c r="K15" i="134"/>
  <c r="F15" i="134"/>
  <c r="O14" i="134"/>
  <c r="K14" i="134"/>
  <c r="F14" i="134"/>
  <c r="O13" i="134"/>
  <c r="K13" i="134"/>
  <c r="F13" i="134"/>
  <c r="O12" i="134"/>
  <c r="K12" i="134"/>
  <c r="F12" i="134"/>
  <c r="O11" i="134"/>
  <c r="K11" i="134"/>
  <c r="F11" i="134"/>
  <c r="O10" i="134"/>
  <c r="K10" i="134"/>
  <c r="F10" i="134"/>
  <c r="O9" i="134"/>
  <c r="K9" i="134"/>
  <c r="F9" i="134"/>
  <c r="O8" i="134"/>
  <c r="K8" i="134"/>
  <c r="F8" i="134"/>
  <c r="O7" i="134"/>
  <c r="K7" i="134"/>
  <c r="F7" i="134"/>
  <c r="O6" i="134"/>
  <c r="K6" i="134"/>
  <c r="F6" i="134"/>
  <c r="O5" i="134"/>
  <c r="K5" i="134"/>
  <c r="F5" i="134"/>
  <c r="O4" i="134"/>
  <c r="K4" i="134"/>
  <c r="F4" i="134"/>
  <c r="G27" i="135" l="1"/>
  <c r="G4" i="135"/>
  <c r="G11" i="135"/>
  <c r="G26" i="135"/>
  <c r="G21" i="135"/>
  <c r="G15" i="135"/>
  <c r="G13" i="135"/>
  <c r="G7" i="135"/>
  <c r="G5" i="135"/>
  <c r="G20" i="135"/>
  <c r="G12" i="135"/>
  <c r="G6" i="135"/>
  <c r="G22" i="135"/>
  <c r="G14" i="135"/>
  <c r="G18" i="135"/>
  <c r="G25" i="135"/>
  <c r="G24" i="135"/>
  <c r="G10" i="135"/>
  <c r="G17" i="135"/>
  <c r="G16" i="135"/>
  <c r="G23" i="135"/>
  <c r="G9" i="135"/>
  <c r="G8" i="135"/>
  <c r="K28" i="134"/>
  <c r="O28" i="134"/>
  <c r="F28" i="134"/>
  <c r="G6" i="134" s="1"/>
  <c r="N28" i="131"/>
  <c r="M28" i="131"/>
  <c r="L28" i="131"/>
  <c r="J28" i="131"/>
  <c r="I28" i="131"/>
  <c r="H28" i="131"/>
  <c r="E28" i="131"/>
  <c r="D28" i="131"/>
  <c r="C28" i="131"/>
  <c r="O27" i="131"/>
  <c r="K27" i="131"/>
  <c r="F27" i="131"/>
  <c r="O26" i="131"/>
  <c r="K26" i="131"/>
  <c r="F26" i="131"/>
  <c r="O25" i="131"/>
  <c r="K25" i="131"/>
  <c r="F25" i="131"/>
  <c r="O24" i="131"/>
  <c r="K24" i="131"/>
  <c r="F24" i="131"/>
  <c r="O23" i="131"/>
  <c r="K23" i="131"/>
  <c r="F23" i="131"/>
  <c r="O22" i="131"/>
  <c r="K22" i="131"/>
  <c r="F22" i="131"/>
  <c r="O21" i="131"/>
  <c r="K21" i="131"/>
  <c r="F21" i="131"/>
  <c r="O20" i="131"/>
  <c r="K20" i="131"/>
  <c r="F20" i="131"/>
  <c r="O19" i="131"/>
  <c r="K19" i="131"/>
  <c r="F19" i="131"/>
  <c r="O18" i="131"/>
  <c r="K18" i="131"/>
  <c r="F18" i="131"/>
  <c r="O17" i="131"/>
  <c r="K17" i="131"/>
  <c r="F17" i="131"/>
  <c r="O16" i="131"/>
  <c r="K16" i="131"/>
  <c r="F16" i="131"/>
  <c r="O15" i="131"/>
  <c r="K15" i="131"/>
  <c r="F15" i="131"/>
  <c r="O14" i="131"/>
  <c r="K14" i="131"/>
  <c r="F14" i="131"/>
  <c r="O13" i="131"/>
  <c r="K13" i="131"/>
  <c r="F13" i="131"/>
  <c r="O12" i="131"/>
  <c r="K12" i="131"/>
  <c r="F12" i="131"/>
  <c r="O11" i="131"/>
  <c r="K11" i="131"/>
  <c r="F11" i="131"/>
  <c r="O10" i="131"/>
  <c r="K10" i="131"/>
  <c r="F10" i="131"/>
  <c r="O9" i="131"/>
  <c r="K9" i="131"/>
  <c r="F9" i="131"/>
  <c r="O8" i="131"/>
  <c r="K8" i="131"/>
  <c r="F8" i="131"/>
  <c r="O7" i="131"/>
  <c r="K7" i="131"/>
  <c r="F7" i="131"/>
  <c r="O6" i="131"/>
  <c r="K6" i="131"/>
  <c r="F6" i="131"/>
  <c r="O5" i="131"/>
  <c r="K5" i="131"/>
  <c r="F5" i="131"/>
  <c r="O4" i="131"/>
  <c r="K4" i="131"/>
  <c r="F4" i="131"/>
  <c r="G20" i="134" l="1"/>
  <c r="G4" i="134"/>
  <c r="G24" i="134"/>
  <c r="G22" i="134"/>
  <c r="G16" i="134"/>
  <c r="G14" i="134"/>
  <c r="G8" i="134"/>
  <c r="G26" i="134"/>
  <c r="G18" i="134"/>
  <c r="G10" i="134"/>
  <c r="G27" i="134"/>
  <c r="G25" i="134"/>
  <c r="G21" i="134"/>
  <c r="G19" i="134"/>
  <c r="G17" i="134"/>
  <c r="G15" i="134"/>
  <c r="G11" i="134"/>
  <c r="G7" i="134"/>
  <c r="G23" i="134"/>
  <c r="G13" i="134"/>
  <c r="G9" i="134"/>
  <c r="G5" i="134"/>
  <c r="G12" i="134"/>
  <c r="K28" i="131"/>
  <c r="O28" i="131"/>
  <c r="F28" i="131"/>
  <c r="G6" i="131" s="1"/>
  <c r="G9" i="131"/>
  <c r="G16" i="131"/>
  <c r="G24" i="131"/>
  <c r="N28" i="130"/>
  <c r="M28" i="130"/>
  <c r="L28" i="130"/>
  <c r="J28" i="130"/>
  <c r="I28" i="130"/>
  <c r="H28" i="130"/>
  <c r="E28" i="130"/>
  <c r="D28" i="130"/>
  <c r="C28" i="130"/>
  <c r="O27" i="130"/>
  <c r="K27" i="130"/>
  <c r="F27" i="130"/>
  <c r="O26" i="130"/>
  <c r="K26" i="130"/>
  <c r="F26" i="130"/>
  <c r="O25" i="130"/>
  <c r="K25" i="130"/>
  <c r="F25" i="130"/>
  <c r="O24" i="130"/>
  <c r="K24" i="130"/>
  <c r="F24" i="130"/>
  <c r="O23" i="130"/>
  <c r="K23" i="130"/>
  <c r="F23" i="130"/>
  <c r="O22" i="130"/>
  <c r="K22" i="130"/>
  <c r="F22" i="130"/>
  <c r="O21" i="130"/>
  <c r="K21" i="130"/>
  <c r="F21" i="130"/>
  <c r="O20" i="130"/>
  <c r="K20" i="130"/>
  <c r="F20" i="130"/>
  <c r="O19" i="130"/>
  <c r="K19" i="130"/>
  <c r="F19" i="130"/>
  <c r="O18" i="130"/>
  <c r="K18" i="130"/>
  <c r="F18" i="130"/>
  <c r="O17" i="130"/>
  <c r="K17" i="130"/>
  <c r="F17" i="130"/>
  <c r="O16" i="130"/>
  <c r="K16" i="130"/>
  <c r="F16" i="130"/>
  <c r="O15" i="130"/>
  <c r="K15" i="130"/>
  <c r="F15" i="130"/>
  <c r="O14" i="130"/>
  <c r="K14" i="130"/>
  <c r="F14" i="130"/>
  <c r="O13" i="130"/>
  <c r="K13" i="130"/>
  <c r="F13" i="130"/>
  <c r="O12" i="130"/>
  <c r="K12" i="130"/>
  <c r="F12" i="130"/>
  <c r="O11" i="130"/>
  <c r="K11" i="130"/>
  <c r="F11" i="130"/>
  <c r="O10" i="130"/>
  <c r="K10" i="130"/>
  <c r="F10" i="130"/>
  <c r="O9" i="130"/>
  <c r="K9" i="130"/>
  <c r="F9" i="130"/>
  <c r="O8" i="130"/>
  <c r="K8" i="130"/>
  <c r="F8" i="130"/>
  <c r="O7" i="130"/>
  <c r="K7" i="130"/>
  <c r="F7" i="130"/>
  <c r="O6" i="130"/>
  <c r="K6" i="130"/>
  <c r="F6" i="130"/>
  <c r="O5" i="130"/>
  <c r="K5" i="130"/>
  <c r="F5" i="130"/>
  <c r="O4" i="130"/>
  <c r="K4" i="130"/>
  <c r="F4" i="130"/>
  <c r="G25" i="131" l="1"/>
  <c r="G5" i="131"/>
  <c r="G26" i="131"/>
  <c r="G27" i="131"/>
  <c r="G7" i="131"/>
  <c r="G19" i="131"/>
  <c r="G12" i="131"/>
  <c r="G21" i="131"/>
  <c r="G18" i="131"/>
  <c r="G11" i="131"/>
  <c r="G8" i="131"/>
  <c r="G13" i="131"/>
  <c r="G14" i="131"/>
  <c r="G10" i="131"/>
  <c r="G15" i="131"/>
  <c r="G23" i="131"/>
  <c r="G20" i="131"/>
  <c r="G4" i="131"/>
  <c r="G17" i="131"/>
  <c r="G22" i="131"/>
  <c r="O28" i="130"/>
  <c r="F28" i="130"/>
  <c r="G16" i="130" s="1"/>
  <c r="K28" i="130"/>
  <c r="N28" i="129"/>
  <c r="M28" i="129"/>
  <c r="L28" i="129"/>
  <c r="J28" i="129"/>
  <c r="I28" i="129"/>
  <c r="H28" i="129"/>
  <c r="E28" i="129"/>
  <c r="D28" i="129"/>
  <c r="C28" i="129"/>
  <c r="O27" i="129"/>
  <c r="K27" i="129"/>
  <c r="F27" i="129"/>
  <c r="O26" i="129"/>
  <c r="K26" i="129"/>
  <c r="F26" i="129"/>
  <c r="O25" i="129"/>
  <c r="K25" i="129"/>
  <c r="F25" i="129"/>
  <c r="O24" i="129"/>
  <c r="K24" i="129"/>
  <c r="F24" i="129"/>
  <c r="O23" i="129"/>
  <c r="K23" i="129"/>
  <c r="F23" i="129"/>
  <c r="O22" i="129"/>
  <c r="K22" i="129"/>
  <c r="F22" i="129"/>
  <c r="O21" i="129"/>
  <c r="K21" i="129"/>
  <c r="F21" i="129"/>
  <c r="O20" i="129"/>
  <c r="K20" i="129"/>
  <c r="F20" i="129"/>
  <c r="O19" i="129"/>
  <c r="K19" i="129"/>
  <c r="F19" i="129"/>
  <c r="O18" i="129"/>
  <c r="K18" i="129"/>
  <c r="F18" i="129"/>
  <c r="O17" i="129"/>
  <c r="K17" i="129"/>
  <c r="F17" i="129"/>
  <c r="O16" i="129"/>
  <c r="K16" i="129"/>
  <c r="F16" i="129"/>
  <c r="O15" i="129"/>
  <c r="K15" i="129"/>
  <c r="F15" i="129"/>
  <c r="O14" i="129"/>
  <c r="K14" i="129"/>
  <c r="F14" i="129"/>
  <c r="O13" i="129"/>
  <c r="K13" i="129"/>
  <c r="F13" i="129"/>
  <c r="O12" i="129"/>
  <c r="K12" i="129"/>
  <c r="F12" i="129"/>
  <c r="O11" i="129"/>
  <c r="K11" i="129"/>
  <c r="F11" i="129"/>
  <c r="O10" i="129"/>
  <c r="K10" i="129"/>
  <c r="F10" i="129"/>
  <c r="O9" i="129"/>
  <c r="K9" i="129"/>
  <c r="F9" i="129"/>
  <c r="O8" i="129"/>
  <c r="K8" i="129"/>
  <c r="F8" i="129"/>
  <c r="O7" i="129"/>
  <c r="K7" i="129"/>
  <c r="F7" i="129"/>
  <c r="O6" i="129"/>
  <c r="K6" i="129"/>
  <c r="F6" i="129"/>
  <c r="O5" i="129"/>
  <c r="K5" i="129"/>
  <c r="F5" i="129"/>
  <c r="O4" i="129"/>
  <c r="K4" i="129"/>
  <c r="F4" i="129"/>
  <c r="G13" i="130" l="1"/>
  <c r="G11" i="130"/>
  <c r="G12" i="130"/>
  <c r="G18" i="130"/>
  <c r="G27" i="130"/>
  <c r="G8" i="130"/>
  <c r="G25" i="130"/>
  <c r="G9" i="130"/>
  <c r="G7" i="130"/>
  <c r="G4" i="130"/>
  <c r="G14" i="130"/>
  <c r="G19" i="130"/>
  <c r="G21" i="130"/>
  <c r="G5" i="130"/>
  <c r="G24" i="130"/>
  <c r="G26" i="130"/>
  <c r="G10" i="130"/>
  <c r="G15" i="130"/>
  <c r="G17" i="130"/>
  <c r="G23" i="130"/>
  <c r="G20" i="130"/>
  <c r="G22" i="130"/>
  <c r="G6" i="130"/>
  <c r="O28" i="129"/>
  <c r="F28" i="129"/>
  <c r="G19" i="129" s="1"/>
  <c r="G7" i="129"/>
  <c r="G11" i="129"/>
  <c r="G27" i="129"/>
  <c r="G10" i="129"/>
  <c r="G18" i="129"/>
  <c r="G5" i="129"/>
  <c r="G9" i="129"/>
  <c r="G13" i="129"/>
  <c r="G21" i="129"/>
  <c r="G25" i="129"/>
  <c r="G15" i="129"/>
  <c r="G6" i="129"/>
  <c r="G14" i="129"/>
  <c r="G22" i="129"/>
  <c r="G8" i="129"/>
  <c r="G12" i="129"/>
  <c r="G16" i="129"/>
  <c r="G24" i="129"/>
  <c r="K28" i="129"/>
  <c r="N28" i="128"/>
  <c r="M28" i="128"/>
  <c r="L28" i="128"/>
  <c r="J28" i="128"/>
  <c r="I28" i="128"/>
  <c r="H28" i="128"/>
  <c r="E28" i="128"/>
  <c r="D28" i="128"/>
  <c r="C28" i="128"/>
  <c r="O27" i="128"/>
  <c r="K27" i="128"/>
  <c r="F27" i="128"/>
  <c r="O26" i="128"/>
  <c r="K26" i="128"/>
  <c r="F26" i="128"/>
  <c r="O25" i="128"/>
  <c r="K25" i="128"/>
  <c r="F25" i="128"/>
  <c r="O24" i="128"/>
  <c r="K24" i="128"/>
  <c r="F24" i="128"/>
  <c r="O23" i="128"/>
  <c r="K23" i="128"/>
  <c r="F23" i="128"/>
  <c r="O22" i="128"/>
  <c r="K22" i="128"/>
  <c r="F22" i="128"/>
  <c r="O21" i="128"/>
  <c r="K21" i="128"/>
  <c r="F21" i="128"/>
  <c r="O20" i="128"/>
  <c r="K20" i="128"/>
  <c r="F20" i="128"/>
  <c r="O19" i="128"/>
  <c r="K19" i="128"/>
  <c r="F19" i="128"/>
  <c r="O18" i="128"/>
  <c r="K18" i="128"/>
  <c r="F18" i="128"/>
  <c r="O17" i="128"/>
  <c r="K17" i="128"/>
  <c r="F17" i="128"/>
  <c r="O16" i="128"/>
  <c r="K16" i="128"/>
  <c r="F16" i="128"/>
  <c r="O15" i="128"/>
  <c r="K15" i="128"/>
  <c r="F15" i="128"/>
  <c r="O14" i="128"/>
  <c r="K14" i="128"/>
  <c r="F14" i="128"/>
  <c r="O13" i="128"/>
  <c r="K13" i="128"/>
  <c r="F13" i="128"/>
  <c r="O12" i="128"/>
  <c r="K12" i="128"/>
  <c r="F12" i="128"/>
  <c r="O11" i="128"/>
  <c r="K11" i="128"/>
  <c r="F11" i="128"/>
  <c r="O10" i="128"/>
  <c r="K10" i="128"/>
  <c r="F10" i="128"/>
  <c r="O9" i="128"/>
  <c r="K9" i="128"/>
  <c r="F9" i="128"/>
  <c r="O8" i="128"/>
  <c r="K8" i="128"/>
  <c r="F8" i="128"/>
  <c r="O7" i="128"/>
  <c r="K7" i="128"/>
  <c r="F7" i="128"/>
  <c r="O6" i="128"/>
  <c r="K6" i="128"/>
  <c r="F6" i="128"/>
  <c r="O5" i="128"/>
  <c r="K5" i="128"/>
  <c r="F5" i="128"/>
  <c r="O4" i="128"/>
  <c r="K4" i="128"/>
  <c r="F4" i="128"/>
  <c r="G20" i="129" l="1"/>
  <c r="G4" i="129"/>
  <c r="G23" i="129"/>
  <c r="G17" i="129"/>
  <c r="G26" i="129"/>
  <c r="O28" i="128"/>
  <c r="F28" i="128"/>
  <c r="G6" i="128" s="1"/>
  <c r="K28" i="128"/>
  <c r="N28" i="127"/>
  <c r="M28" i="127"/>
  <c r="L28" i="127"/>
  <c r="J28" i="127"/>
  <c r="I28" i="127"/>
  <c r="H28" i="127"/>
  <c r="E28" i="127"/>
  <c r="D28" i="127"/>
  <c r="C28" i="127"/>
  <c r="O27" i="127"/>
  <c r="K27" i="127"/>
  <c r="F27" i="127"/>
  <c r="O26" i="127"/>
  <c r="K26" i="127"/>
  <c r="F26" i="127"/>
  <c r="O25" i="127"/>
  <c r="K25" i="127"/>
  <c r="F25" i="127"/>
  <c r="O24" i="127"/>
  <c r="K24" i="127"/>
  <c r="F24" i="127"/>
  <c r="O23" i="127"/>
  <c r="K23" i="127"/>
  <c r="F23" i="127"/>
  <c r="O22" i="127"/>
  <c r="K22" i="127"/>
  <c r="F22" i="127"/>
  <c r="O21" i="127"/>
  <c r="K21" i="127"/>
  <c r="F21" i="127"/>
  <c r="O20" i="127"/>
  <c r="K20" i="127"/>
  <c r="F20" i="127"/>
  <c r="O19" i="127"/>
  <c r="K19" i="127"/>
  <c r="F19" i="127"/>
  <c r="O18" i="127"/>
  <c r="K18" i="127"/>
  <c r="F18" i="127"/>
  <c r="O17" i="127"/>
  <c r="K17" i="127"/>
  <c r="F17" i="127"/>
  <c r="O16" i="127"/>
  <c r="K16" i="127"/>
  <c r="F16" i="127"/>
  <c r="O15" i="127"/>
  <c r="K15" i="127"/>
  <c r="F15" i="127"/>
  <c r="O14" i="127"/>
  <c r="K14" i="127"/>
  <c r="F14" i="127"/>
  <c r="O13" i="127"/>
  <c r="K13" i="127"/>
  <c r="F13" i="127"/>
  <c r="O12" i="127"/>
  <c r="K12" i="127"/>
  <c r="F12" i="127"/>
  <c r="O11" i="127"/>
  <c r="K11" i="127"/>
  <c r="F11" i="127"/>
  <c r="O10" i="127"/>
  <c r="K10" i="127"/>
  <c r="F10" i="127"/>
  <c r="O9" i="127"/>
  <c r="K9" i="127"/>
  <c r="F9" i="127"/>
  <c r="O8" i="127"/>
  <c r="K8" i="127"/>
  <c r="F8" i="127"/>
  <c r="O7" i="127"/>
  <c r="K7" i="127"/>
  <c r="F7" i="127"/>
  <c r="O6" i="127"/>
  <c r="K6" i="127"/>
  <c r="F6" i="127"/>
  <c r="O5" i="127"/>
  <c r="K5" i="127"/>
  <c r="F5" i="127"/>
  <c r="O4" i="127"/>
  <c r="K4" i="127"/>
  <c r="F4" i="127"/>
  <c r="G8" i="128" l="1"/>
  <c r="G23" i="128"/>
  <c r="G27" i="128"/>
  <c r="G19" i="128"/>
  <c r="G12" i="128"/>
  <c r="G22" i="128"/>
  <c r="G26" i="128"/>
  <c r="G18" i="128"/>
  <c r="G7" i="128"/>
  <c r="G9" i="128"/>
  <c r="G5" i="128"/>
  <c r="G4" i="128"/>
  <c r="G20" i="128"/>
  <c r="G24" i="128"/>
  <c r="G15" i="128"/>
  <c r="G17" i="128"/>
  <c r="G14" i="128"/>
  <c r="G16" i="128"/>
  <c r="G21" i="128"/>
  <c r="G25" i="128"/>
  <c r="G10" i="128"/>
  <c r="G11" i="128"/>
  <c r="G13" i="128"/>
  <c r="K28" i="127"/>
  <c r="O28" i="127"/>
  <c r="F28" i="127"/>
  <c r="G12" i="127" s="1"/>
  <c r="N28" i="126"/>
  <c r="M28" i="126"/>
  <c r="L28" i="126"/>
  <c r="J28" i="126"/>
  <c r="I28" i="126"/>
  <c r="H28" i="126"/>
  <c r="E28" i="126"/>
  <c r="D28" i="126"/>
  <c r="C28" i="126"/>
  <c r="O27" i="126"/>
  <c r="K27" i="126"/>
  <c r="F27" i="126"/>
  <c r="O26" i="126"/>
  <c r="K26" i="126"/>
  <c r="F26" i="126"/>
  <c r="O25" i="126"/>
  <c r="K25" i="126"/>
  <c r="F25" i="126"/>
  <c r="O24" i="126"/>
  <c r="K24" i="126"/>
  <c r="F24" i="126"/>
  <c r="O23" i="126"/>
  <c r="K23" i="126"/>
  <c r="F23" i="126"/>
  <c r="O22" i="126"/>
  <c r="K22" i="126"/>
  <c r="F22" i="126"/>
  <c r="O21" i="126"/>
  <c r="K21" i="126"/>
  <c r="F21" i="126"/>
  <c r="O20" i="126"/>
  <c r="K20" i="126"/>
  <c r="F20" i="126"/>
  <c r="O19" i="126"/>
  <c r="K19" i="126"/>
  <c r="F19" i="126"/>
  <c r="O18" i="126"/>
  <c r="K18" i="126"/>
  <c r="F18" i="126"/>
  <c r="O17" i="126"/>
  <c r="K17" i="126"/>
  <c r="F17" i="126"/>
  <c r="O16" i="126"/>
  <c r="K16" i="126"/>
  <c r="F16" i="126"/>
  <c r="O15" i="126"/>
  <c r="K15" i="126"/>
  <c r="F15" i="126"/>
  <c r="O14" i="126"/>
  <c r="K14" i="126"/>
  <c r="F14" i="126"/>
  <c r="O13" i="126"/>
  <c r="K13" i="126"/>
  <c r="F13" i="126"/>
  <c r="O12" i="126"/>
  <c r="K12" i="126"/>
  <c r="F12" i="126"/>
  <c r="O11" i="126"/>
  <c r="K11" i="126"/>
  <c r="F11" i="126"/>
  <c r="O10" i="126"/>
  <c r="K10" i="126"/>
  <c r="F10" i="126"/>
  <c r="O9" i="126"/>
  <c r="K9" i="126"/>
  <c r="F9" i="126"/>
  <c r="O8" i="126"/>
  <c r="K8" i="126"/>
  <c r="F8" i="126"/>
  <c r="O7" i="126"/>
  <c r="K7" i="126"/>
  <c r="F7" i="126"/>
  <c r="O6" i="126"/>
  <c r="K6" i="126"/>
  <c r="F6" i="126"/>
  <c r="O5" i="126"/>
  <c r="K5" i="126"/>
  <c r="F5" i="126"/>
  <c r="O4" i="126"/>
  <c r="K4" i="126"/>
  <c r="F4" i="126"/>
  <c r="O28" i="126" l="1"/>
  <c r="G9" i="127"/>
  <c r="G19" i="127"/>
  <c r="G27" i="127"/>
  <c r="G6" i="127"/>
  <c r="G10" i="127"/>
  <c r="G15" i="127"/>
  <c r="G20" i="127"/>
  <c r="G24" i="127"/>
  <c r="G16" i="127"/>
  <c r="G4" i="127"/>
  <c r="G8" i="127"/>
  <c r="G13" i="127"/>
  <c r="G18" i="127"/>
  <c r="G22" i="127"/>
  <c r="G26" i="127"/>
  <c r="G5" i="127"/>
  <c r="G14" i="127"/>
  <c r="G23" i="127"/>
  <c r="G7" i="127"/>
  <c r="G11" i="127"/>
  <c r="G17" i="127"/>
  <c r="G21" i="127"/>
  <c r="G25" i="127"/>
  <c r="K28" i="126"/>
  <c r="F28" i="126"/>
  <c r="G14" i="126" s="1"/>
  <c r="N28" i="125"/>
  <c r="M28" i="125"/>
  <c r="L28" i="125"/>
  <c r="J28" i="125"/>
  <c r="I28" i="125"/>
  <c r="H28" i="125"/>
  <c r="E28" i="125"/>
  <c r="D28" i="125"/>
  <c r="C28" i="125"/>
  <c r="O27" i="125"/>
  <c r="K27" i="125"/>
  <c r="F27" i="125"/>
  <c r="O26" i="125"/>
  <c r="K26" i="125"/>
  <c r="F26" i="125"/>
  <c r="O25" i="125"/>
  <c r="K25" i="125"/>
  <c r="F25" i="125"/>
  <c r="O24" i="125"/>
  <c r="K24" i="125"/>
  <c r="F24" i="125"/>
  <c r="O23" i="125"/>
  <c r="K23" i="125"/>
  <c r="F23" i="125"/>
  <c r="O22" i="125"/>
  <c r="K22" i="125"/>
  <c r="F22" i="125"/>
  <c r="O21" i="125"/>
  <c r="K21" i="125"/>
  <c r="F21" i="125"/>
  <c r="O20" i="125"/>
  <c r="K20" i="125"/>
  <c r="F20" i="125"/>
  <c r="O19" i="125"/>
  <c r="K19" i="125"/>
  <c r="F19" i="125"/>
  <c r="O18" i="125"/>
  <c r="K18" i="125"/>
  <c r="F18" i="125"/>
  <c r="O17" i="125"/>
  <c r="K17" i="125"/>
  <c r="F17" i="125"/>
  <c r="O16" i="125"/>
  <c r="K16" i="125"/>
  <c r="F16" i="125"/>
  <c r="O15" i="125"/>
  <c r="K15" i="125"/>
  <c r="F15" i="125"/>
  <c r="O14" i="125"/>
  <c r="K14" i="125"/>
  <c r="F14" i="125"/>
  <c r="O13" i="125"/>
  <c r="K13" i="125"/>
  <c r="F13" i="125"/>
  <c r="O12" i="125"/>
  <c r="K12" i="125"/>
  <c r="F12" i="125"/>
  <c r="O11" i="125"/>
  <c r="K11" i="125"/>
  <c r="F11" i="125"/>
  <c r="O10" i="125"/>
  <c r="K10" i="125"/>
  <c r="F10" i="125"/>
  <c r="O9" i="125"/>
  <c r="K9" i="125"/>
  <c r="F9" i="125"/>
  <c r="O8" i="125"/>
  <c r="K8" i="125"/>
  <c r="F8" i="125"/>
  <c r="O7" i="125"/>
  <c r="K7" i="125"/>
  <c r="F7" i="125"/>
  <c r="O6" i="125"/>
  <c r="K6" i="125"/>
  <c r="F6" i="125"/>
  <c r="O5" i="125"/>
  <c r="K5" i="125"/>
  <c r="F5" i="125"/>
  <c r="O4" i="125"/>
  <c r="K4" i="125"/>
  <c r="F4" i="125"/>
  <c r="G19" i="126" l="1"/>
  <c r="G15" i="126"/>
  <c r="G26" i="126"/>
  <c r="G20" i="126"/>
  <c r="G10" i="126"/>
  <c r="G4" i="126"/>
  <c r="G8" i="126"/>
  <c r="G24" i="126"/>
  <c r="G17" i="126"/>
  <c r="G13" i="126"/>
  <c r="G22" i="126"/>
  <c r="G6" i="126"/>
  <c r="G27" i="126"/>
  <c r="G11" i="126"/>
  <c r="G16" i="126"/>
  <c r="G25" i="126"/>
  <c r="G9" i="126"/>
  <c r="G18" i="126"/>
  <c r="G23" i="126"/>
  <c r="G7" i="126"/>
  <c r="G12" i="126"/>
  <c r="G21" i="126"/>
  <c r="G5" i="126"/>
  <c r="K28" i="125"/>
  <c r="O28" i="125"/>
  <c r="F28" i="125"/>
  <c r="G26" i="125" s="1"/>
  <c r="N28" i="124"/>
  <c r="M28" i="124"/>
  <c r="L28" i="124"/>
  <c r="J28" i="124"/>
  <c r="I28" i="124"/>
  <c r="H28" i="124"/>
  <c r="E28" i="124"/>
  <c r="D28" i="124"/>
  <c r="C28" i="124"/>
  <c r="O27" i="124"/>
  <c r="K27" i="124"/>
  <c r="F27" i="124"/>
  <c r="O26" i="124"/>
  <c r="K26" i="124"/>
  <c r="F26" i="124"/>
  <c r="O25" i="124"/>
  <c r="K25" i="124"/>
  <c r="F25" i="124"/>
  <c r="O24" i="124"/>
  <c r="K24" i="124"/>
  <c r="F24" i="124"/>
  <c r="O23" i="124"/>
  <c r="K23" i="124"/>
  <c r="F23" i="124"/>
  <c r="O22" i="124"/>
  <c r="K22" i="124"/>
  <c r="F22" i="124"/>
  <c r="O21" i="124"/>
  <c r="K21" i="124"/>
  <c r="F21" i="124"/>
  <c r="O20" i="124"/>
  <c r="K20" i="124"/>
  <c r="F20" i="124"/>
  <c r="O19" i="124"/>
  <c r="K19" i="124"/>
  <c r="F19" i="124"/>
  <c r="O18" i="124"/>
  <c r="K18" i="124"/>
  <c r="F18" i="124"/>
  <c r="O17" i="124"/>
  <c r="K17" i="124"/>
  <c r="F17" i="124"/>
  <c r="O16" i="124"/>
  <c r="K16" i="124"/>
  <c r="F16" i="124"/>
  <c r="O15" i="124"/>
  <c r="K15" i="124"/>
  <c r="F15" i="124"/>
  <c r="O14" i="124"/>
  <c r="K14" i="124"/>
  <c r="F14" i="124"/>
  <c r="O13" i="124"/>
  <c r="K13" i="124"/>
  <c r="F13" i="124"/>
  <c r="O12" i="124"/>
  <c r="K12" i="124"/>
  <c r="F12" i="124"/>
  <c r="O11" i="124"/>
  <c r="K11" i="124"/>
  <c r="F11" i="124"/>
  <c r="O10" i="124"/>
  <c r="K10" i="124"/>
  <c r="F10" i="124"/>
  <c r="O9" i="124"/>
  <c r="K9" i="124"/>
  <c r="F9" i="124"/>
  <c r="O8" i="124"/>
  <c r="K8" i="124"/>
  <c r="F8" i="124"/>
  <c r="O7" i="124"/>
  <c r="K7" i="124"/>
  <c r="F7" i="124"/>
  <c r="O6" i="124"/>
  <c r="K6" i="124"/>
  <c r="F6" i="124"/>
  <c r="O5" i="124"/>
  <c r="K5" i="124"/>
  <c r="F5" i="124"/>
  <c r="O4" i="124"/>
  <c r="K4" i="124"/>
  <c r="F4" i="124"/>
  <c r="G27" i="125" l="1"/>
  <c r="G13" i="125"/>
  <c r="G15" i="125"/>
  <c r="G4" i="125"/>
  <c r="G25" i="125"/>
  <c r="G9" i="125"/>
  <c r="G10" i="125"/>
  <c r="G11" i="125"/>
  <c r="G12" i="125"/>
  <c r="G7" i="125"/>
  <c r="G17" i="125"/>
  <c r="G18" i="125"/>
  <c r="G19" i="125"/>
  <c r="G20" i="125"/>
  <c r="G8" i="125"/>
  <c r="G14" i="125"/>
  <c r="G16" i="125"/>
  <c r="G23" i="125"/>
  <c r="G21" i="125"/>
  <c r="G22" i="125"/>
  <c r="G6" i="125"/>
  <c r="G24" i="125"/>
  <c r="G5" i="125"/>
  <c r="K28" i="124"/>
  <c r="O28" i="124"/>
  <c r="F28" i="124"/>
  <c r="G26" i="124" s="1"/>
  <c r="G19" i="124"/>
  <c r="C12" i="93"/>
  <c r="D12" i="93"/>
  <c r="E12" i="93"/>
  <c r="F12" i="93" s="1"/>
  <c r="C13" i="93"/>
  <c r="D13" i="93"/>
  <c r="E13" i="93"/>
  <c r="C14" i="93"/>
  <c r="D14" i="93"/>
  <c r="E14" i="93"/>
  <c r="C15" i="93"/>
  <c r="D15" i="93"/>
  <c r="E15" i="93"/>
  <c r="C16" i="93"/>
  <c r="D16" i="93"/>
  <c r="E16" i="93"/>
  <c r="C17" i="93"/>
  <c r="D17" i="93"/>
  <c r="E17" i="93"/>
  <c r="C18" i="93"/>
  <c r="D18" i="93"/>
  <c r="E18" i="93"/>
  <c r="C19" i="93"/>
  <c r="D19" i="93"/>
  <c r="E19" i="93"/>
  <c r="C20" i="93"/>
  <c r="D20" i="93"/>
  <c r="E20" i="93"/>
  <c r="C21" i="93"/>
  <c r="D21" i="93"/>
  <c r="E21" i="93"/>
  <c r="C22" i="93"/>
  <c r="D22" i="93"/>
  <c r="E22" i="93"/>
  <c r="C23" i="93"/>
  <c r="D23" i="93"/>
  <c r="E23" i="93"/>
  <c r="C24" i="93"/>
  <c r="D24" i="93"/>
  <c r="E24" i="93"/>
  <c r="C25" i="93"/>
  <c r="D25" i="93"/>
  <c r="E25" i="93"/>
  <c r="C26" i="93"/>
  <c r="D26" i="93"/>
  <c r="E26" i="93"/>
  <c r="C27" i="93"/>
  <c r="D27" i="93"/>
  <c r="E27" i="93"/>
  <c r="F13" i="93"/>
  <c r="H13" i="106"/>
  <c r="I13" i="106"/>
  <c r="H14" i="106"/>
  <c r="I14" i="106"/>
  <c r="G14" i="106"/>
  <c r="J14" i="106" s="1"/>
  <c r="G13" i="106"/>
  <c r="J13" i="106" s="1"/>
  <c r="G18" i="124" l="1"/>
  <c r="G24" i="124"/>
  <c r="G22" i="124"/>
  <c r="G8" i="124"/>
  <c r="G4" i="124"/>
  <c r="G17" i="124"/>
  <c r="G7" i="124"/>
  <c r="G25" i="124"/>
  <c r="G10" i="124"/>
  <c r="G23" i="124"/>
  <c r="G20" i="124"/>
  <c r="G9" i="124"/>
  <c r="G14" i="124"/>
  <c r="G15" i="124"/>
  <c r="G12" i="124"/>
  <c r="G13" i="124"/>
  <c r="G6" i="124"/>
  <c r="G27" i="124"/>
  <c r="G11" i="124"/>
  <c r="G16" i="124"/>
  <c r="G21" i="124"/>
  <c r="G5" i="124"/>
  <c r="N28" i="123"/>
  <c r="M28" i="123"/>
  <c r="L28" i="123"/>
  <c r="J28" i="123"/>
  <c r="I29" i="138" s="1"/>
  <c r="I28" i="123"/>
  <c r="H29" i="138" s="1"/>
  <c r="H28" i="123"/>
  <c r="G29" i="138" s="1"/>
  <c r="E28" i="123"/>
  <c r="E29" i="138" s="1"/>
  <c r="D28" i="123"/>
  <c r="D29" i="138" s="1"/>
  <c r="C28" i="123"/>
  <c r="C29" i="138" s="1"/>
  <c r="O27" i="123"/>
  <c r="K27" i="123"/>
  <c r="F27" i="123"/>
  <c r="O26" i="123"/>
  <c r="K26" i="123"/>
  <c r="F26" i="123"/>
  <c r="O25" i="123"/>
  <c r="K25" i="123"/>
  <c r="F25" i="123"/>
  <c r="O24" i="123"/>
  <c r="K24" i="123"/>
  <c r="F24" i="123"/>
  <c r="O23" i="123"/>
  <c r="K23" i="123"/>
  <c r="F23" i="123"/>
  <c r="O22" i="123"/>
  <c r="K22" i="123"/>
  <c r="F22" i="123"/>
  <c r="O21" i="123"/>
  <c r="K21" i="123"/>
  <c r="F21" i="123"/>
  <c r="O20" i="123"/>
  <c r="K20" i="123"/>
  <c r="F20" i="123"/>
  <c r="O19" i="123"/>
  <c r="K19" i="123"/>
  <c r="F19" i="123"/>
  <c r="O18" i="123"/>
  <c r="K18" i="123"/>
  <c r="F18" i="123"/>
  <c r="O17" i="123"/>
  <c r="K17" i="123"/>
  <c r="F17" i="123"/>
  <c r="O16" i="123"/>
  <c r="K16" i="123"/>
  <c r="F16" i="123"/>
  <c r="O15" i="123"/>
  <c r="K15" i="123"/>
  <c r="F15" i="123"/>
  <c r="O14" i="123"/>
  <c r="K14" i="123"/>
  <c r="F14" i="123"/>
  <c r="O13" i="123"/>
  <c r="K13" i="123"/>
  <c r="F13" i="123"/>
  <c r="O12" i="123"/>
  <c r="K12" i="123"/>
  <c r="F12" i="123"/>
  <c r="O11" i="123"/>
  <c r="K11" i="123"/>
  <c r="F11" i="123"/>
  <c r="O10" i="123"/>
  <c r="K10" i="123"/>
  <c r="F10" i="123"/>
  <c r="O9" i="123"/>
  <c r="K9" i="123"/>
  <c r="F9" i="123"/>
  <c r="O8" i="123"/>
  <c r="K8" i="123"/>
  <c r="F8" i="123"/>
  <c r="O7" i="123"/>
  <c r="K7" i="123"/>
  <c r="F7" i="123"/>
  <c r="O6" i="123"/>
  <c r="K6" i="123"/>
  <c r="F6" i="123"/>
  <c r="O5" i="123"/>
  <c r="K5" i="123"/>
  <c r="F5" i="123"/>
  <c r="O4" i="123"/>
  <c r="K4" i="123"/>
  <c r="F4" i="123"/>
  <c r="O28" i="123" l="1"/>
  <c r="F28" i="123"/>
  <c r="G11" i="123" s="1"/>
  <c r="K28" i="123"/>
  <c r="G14" i="123"/>
  <c r="G12" i="123"/>
  <c r="G9" i="123"/>
  <c r="G5" i="122"/>
  <c r="H5" i="122"/>
  <c r="I5" i="122"/>
  <c r="J5" i="122" s="1"/>
  <c r="G6" i="122"/>
  <c r="H6" i="122"/>
  <c r="I6" i="122"/>
  <c r="G7" i="122"/>
  <c r="H7" i="122"/>
  <c r="I7" i="122"/>
  <c r="G8" i="122"/>
  <c r="H8" i="122"/>
  <c r="J8" i="122" s="1"/>
  <c r="I8" i="122"/>
  <c r="G9" i="122"/>
  <c r="H9" i="122"/>
  <c r="I9" i="122"/>
  <c r="G10" i="122"/>
  <c r="H10" i="122"/>
  <c r="I10" i="122"/>
  <c r="G11" i="122"/>
  <c r="J11" i="122" s="1"/>
  <c r="H11" i="122"/>
  <c r="I11" i="122"/>
  <c r="G12" i="122"/>
  <c r="J12" i="122" s="1"/>
  <c r="H12" i="122"/>
  <c r="I12" i="122"/>
  <c r="G13" i="122"/>
  <c r="H13" i="122"/>
  <c r="I13" i="122"/>
  <c r="G14" i="122"/>
  <c r="J14" i="122" s="1"/>
  <c r="H14" i="122"/>
  <c r="I14" i="122"/>
  <c r="G15" i="122"/>
  <c r="H15" i="122"/>
  <c r="I15" i="122"/>
  <c r="G16" i="122"/>
  <c r="H16" i="122"/>
  <c r="I16" i="122"/>
  <c r="G17" i="122"/>
  <c r="H17" i="122"/>
  <c r="I17" i="122"/>
  <c r="G18" i="122"/>
  <c r="H18" i="122"/>
  <c r="I18" i="122"/>
  <c r="G19" i="122"/>
  <c r="J19" i="122" s="1"/>
  <c r="H19" i="122"/>
  <c r="I19" i="122"/>
  <c r="G20" i="122"/>
  <c r="H20" i="122"/>
  <c r="I20" i="122"/>
  <c r="G21" i="122"/>
  <c r="H21" i="122"/>
  <c r="I21" i="122"/>
  <c r="J21" i="122" s="1"/>
  <c r="G22" i="122"/>
  <c r="H22" i="122"/>
  <c r="I22" i="122"/>
  <c r="G23" i="122"/>
  <c r="H23" i="122"/>
  <c r="I23" i="122"/>
  <c r="G24" i="122"/>
  <c r="H24" i="122"/>
  <c r="J24" i="122" s="1"/>
  <c r="I24" i="122"/>
  <c r="G25" i="122"/>
  <c r="J25" i="122" s="1"/>
  <c r="H25" i="122"/>
  <c r="I25" i="122"/>
  <c r="G26" i="122"/>
  <c r="H26" i="122"/>
  <c r="I26" i="122"/>
  <c r="G27" i="122"/>
  <c r="J27" i="122" s="1"/>
  <c r="H27" i="122"/>
  <c r="I27" i="122"/>
  <c r="J22" i="122"/>
  <c r="J7" i="122"/>
  <c r="H4" i="122"/>
  <c r="I4" i="122"/>
  <c r="G4" i="122"/>
  <c r="C5" i="122"/>
  <c r="F5" i="122" s="1"/>
  <c r="D5" i="122"/>
  <c r="E5" i="122"/>
  <c r="C6" i="122"/>
  <c r="D6" i="122"/>
  <c r="E6" i="122"/>
  <c r="C7" i="122"/>
  <c r="F7" i="122" s="1"/>
  <c r="D7" i="122"/>
  <c r="E7" i="122"/>
  <c r="C8" i="122"/>
  <c r="F8" i="122" s="1"/>
  <c r="D8" i="122"/>
  <c r="E8" i="122"/>
  <c r="C9" i="122"/>
  <c r="D9" i="122"/>
  <c r="E9" i="122"/>
  <c r="C10" i="122"/>
  <c r="D10" i="122"/>
  <c r="E10" i="122"/>
  <c r="C11" i="122"/>
  <c r="D11" i="122"/>
  <c r="E11" i="122"/>
  <c r="C12" i="122"/>
  <c r="D12" i="122"/>
  <c r="E12" i="122"/>
  <c r="C13" i="122"/>
  <c r="F13" i="122" s="1"/>
  <c r="D13" i="122"/>
  <c r="E13" i="122"/>
  <c r="C14" i="122"/>
  <c r="D14" i="122"/>
  <c r="E14" i="122"/>
  <c r="C15" i="122"/>
  <c r="F15" i="122" s="1"/>
  <c r="D15" i="122"/>
  <c r="E15" i="122"/>
  <c r="C16" i="122"/>
  <c r="D16" i="122"/>
  <c r="E16" i="122"/>
  <c r="C17" i="122"/>
  <c r="D17" i="122"/>
  <c r="E17" i="122"/>
  <c r="F17" i="122" s="1"/>
  <c r="C18" i="122"/>
  <c r="D18" i="122"/>
  <c r="E18" i="122"/>
  <c r="C19" i="122"/>
  <c r="D19" i="122"/>
  <c r="E19" i="122"/>
  <c r="C20" i="122"/>
  <c r="D20" i="122"/>
  <c r="E20" i="122"/>
  <c r="C21" i="122"/>
  <c r="D21" i="122"/>
  <c r="E21" i="122"/>
  <c r="C22" i="122"/>
  <c r="D22" i="122"/>
  <c r="E22" i="122"/>
  <c r="C23" i="122"/>
  <c r="F23" i="122" s="1"/>
  <c r="D23" i="122"/>
  <c r="E23" i="122"/>
  <c r="C24" i="122"/>
  <c r="D24" i="122"/>
  <c r="F24" i="122" s="1"/>
  <c r="E24" i="122"/>
  <c r="C25" i="122"/>
  <c r="D25" i="122"/>
  <c r="E25" i="122"/>
  <c r="F25" i="122" s="1"/>
  <c r="C26" i="122"/>
  <c r="D26" i="122"/>
  <c r="E26" i="122"/>
  <c r="C27" i="122"/>
  <c r="D27" i="122"/>
  <c r="E27" i="122"/>
  <c r="D4" i="122"/>
  <c r="E4" i="122"/>
  <c r="C4" i="122"/>
  <c r="B29" i="122"/>
  <c r="B27" i="122"/>
  <c r="A27" i="122"/>
  <c r="F26" i="122"/>
  <c r="B26" i="122"/>
  <c r="A26" i="122"/>
  <c r="B25" i="122"/>
  <c r="A25" i="122"/>
  <c r="B24" i="122"/>
  <c r="A24" i="122"/>
  <c r="J23" i="122"/>
  <c r="B23" i="122"/>
  <c r="A23" i="122"/>
  <c r="F22" i="122"/>
  <c r="B22" i="122"/>
  <c r="A22" i="122"/>
  <c r="F21" i="122"/>
  <c r="B21" i="122"/>
  <c r="A21" i="122"/>
  <c r="J20" i="122"/>
  <c r="F20" i="122"/>
  <c r="B20" i="122"/>
  <c r="A20" i="122"/>
  <c r="F19" i="122"/>
  <c r="B19" i="122"/>
  <c r="A19" i="122"/>
  <c r="F18" i="122"/>
  <c r="B18" i="122"/>
  <c r="A18" i="122"/>
  <c r="J17" i="122"/>
  <c r="B17" i="122"/>
  <c r="A17" i="122"/>
  <c r="F16" i="122"/>
  <c r="B16" i="122"/>
  <c r="A16" i="122"/>
  <c r="B15" i="122"/>
  <c r="A15" i="122"/>
  <c r="B14" i="122"/>
  <c r="A14" i="122"/>
  <c r="B13" i="122"/>
  <c r="A13" i="122"/>
  <c r="B12" i="122"/>
  <c r="A12" i="122"/>
  <c r="B11" i="122"/>
  <c r="A11" i="122"/>
  <c r="B10" i="122"/>
  <c r="A10" i="122"/>
  <c r="J9" i="122"/>
  <c r="B9" i="122"/>
  <c r="A9" i="122"/>
  <c r="B8" i="122"/>
  <c r="A8" i="122"/>
  <c r="B7" i="122"/>
  <c r="A7" i="122"/>
  <c r="J6" i="122"/>
  <c r="B6" i="122"/>
  <c r="A6" i="122"/>
  <c r="B5" i="122"/>
  <c r="A5" i="122"/>
  <c r="B4" i="122"/>
  <c r="A4" i="122"/>
  <c r="F4" i="122" l="1"/>
  <c r="F10" i="122"/>
  <c r="F12" i="122"/>
  <c r="J4" i="122"/>
  <c r="J26" i="122"/>
  <c r="J16" i="122"/>
  <c r="F9" i="122"/>
  <c r="J13" i="122"/>
  <c r="F14" i="122"/>
  <c r="F6" i="122"/>
  <c r="J18" i="122"/>
  <c r="J10" i="122"/>
  <c r="F27" i="122"/>
  <c r="F11" i="122"/>
  <c r="J15" i="122"/>
  <c r="G25" i="123"/>
  <c r="G23" i="123"/>
  <c r="G7" i="123"/>
  <c r="G21" i="123"/>
  <c r="G5" i="123"/>
  <c r="G26" i="123"/>
  <c r="G10" i="123"/>
  <c r="G19" i="123"/>
  <c r="G16" i="123"/>
  <c r="G17" i="123"/>
  <c r="G24" i="123"/>
  <c r="G22" i="123"/>
  <c r="G6" i="123"/>
  <c r="G15" i="123"/>
  <c r="G8" i="123"/>
  <c r="G4" i="123"/>
  <c r="G13" i="123"/>
  <c r="G20" i="123"/>
  <c r="G18" i="123"/>
  <c r="G27" i="123"/>
  <c r="N28" i="121"/>
  <c r="M28" i="121"/>
  <c r="L28" i="121"/>
  <c r="J28" i="121"/>
  <c r="I28" i="121"/>
  <c r="H28" i="121"/>
  <c r="E28" i="121"/>
  <c r="D28" i="121"/>
  <c r="C28" i="121"/>
  <c r="O27" i="121"/>
  <c r="K27" i="121"/>
  <c r="F27" i="121"/>
  <c r="O26" i="121"/>
  <c r="K26" i="121"/>
  <c r="F26" i="121"/>
  <c r="O25" i="121"/>
  <c r="K25" i="121"/>
  <c r="F25" i="121"/>
  <c r="O24" i="121"/>
  <c r="K24" i="121"/>
  <c r="F24" i="121"/>
  <c r="O23" i="121"/>
  <c r="K23" i="121"/>
  <c r="F23" i="121"/>
  <c r="O22" i="121"/>
  <c r="K22" i="121"/>
  <c r="F22" i="121"/>
  <c r="O21" i="121"/>
  <c r="K21" i="121"/>
  <c r="F21" i="121"/>
  <c r="O20" i="121"/>
  <c r="K20" i="121"/>
  <c r="F20" i="121"/>
  <c r="O19" i="121"/>
  <c r="K19" i="121"/>
  <c r="F19" i="121"/>
  <c r="O18" i="121"/>
  <c r="K18" i="121"/>
  <c r="F18" i="121"/>
  <c r="O17" i="121"/>
  <c r="K17" i="121"/>
  <c r="F17" i="121"/>
  <c r="O16" i="121"/>
  <c r="K16" i="121"/>
  <c r="F16" i="121"/>
  <c r="O15" i="121"/>
  <c r="K15" i="121"/>
  <c r="F15" i="121"/>
  <c r="O14" i="121"/>
  <c r="K14" i="121"/>
  <c r="F14" i="121"/>
  <c r="O13" i="121"/>
  <c r="K13" i="121"/>
  <c r="F13" i="121"/>
  <c r="O12" i="121"/>
  <c r="K12" i="121"/>
  <c r="F12" i="121"/>
  <c r="O11" i="121"/>
  <c r="K11" i="121"/>
  <c r="F11" i="121"/>
  <c r="O10" i="121"/>
  <c r="K10" i="121"/>
  <c r="F10" i="121"/>
  <c r="O9" i="121"/>
  <c r="K9" i="121"/>
  <c r="F9" i="121"/>
  <c r="O8" i="121"/>
  <c r="K8" i="121"/>
  <c r="F8" i="121"/>
  <c r="O7" i="121"/>
  <c r="K7" i="121"/>
  <c r="F7" i="121"/>
  <c r="O6" i="121"/>
  <c r="K6" i="121"/>
  <c r="F6" i="121"/>
  <c r="O5" i="121"/>
  <c r="K5" i="121"/>
  <c r="F5" i="121"/>
  <c r="O4" i="121"/>
  <c r="K4" i="121"/>
  <c r="F4" i="121"/>
  <c r="J29" i="122" l="1"/>
  <c r="J30" i="122" s="1"/>
  <c r="F29" i="122"/>
  <c r="F30" i="122" s="1"/>
  <c r="O28" i="121"/>
  <c r="F28" i="121"/>
  <c r="G25" i="121" s="1"/>
  <c r="G12" i="121"/>
  <c r="K28" i="121"/>
  <c r="D4" i="120"/>
  <c r="E4" i="120"/>
  <c r="D5" i="120"/>
  <c r="E5" i="120"/>
  <c r="D6" i="120"/>
  <c r="E6" i="120"/>
  <c r="D7" i="120"/>
  <c r="E7" i="120"/>
  <c r="D8" i="120"/>
  <c r="E8" i="120"/>
  <c r="D9" i="120"/>
  <c r="E9" i="120"/>
  <c r="D10" i="120"/>
  <c r="E10" i="120"/>
  <c r="D11" i="120"/>
  <c r="E11" i="120"/>
  <c r="D12" i="120"/>
  <c r="E12" i="120"/>
  <c r="D13" i="120"/>
  <c r="E13" i="120"/>
  <c r="D14" i="120"/>
  <c r="E14" i="120"/>
  <c r="D15" i="120"/>
  <c r="E15" i="120"/>
  <c r="D16" i="120"/>
  <c r="E16" i="120"/>
  <c r="D17" i="120"/>
  <c r="E17" i="120"/>
  <c r="D18" i="120"/>
  <c r="E18" i="120"/>
  <c r="D19" i="120"/>
  <c r="E19" i="120"/>
  <c r="D20" i="120"/>
  <c r="E20" i="120"/>
  <c r="D21" i="120"/>
  <c r="E21" i="120"/>
  <c r="D22" i="120"/>
  <c r="E22" i="120"/>
  <c r="D23" i="120"/>
  <c r="E23" i="120"/>
  <c r="D24" i="120"/>
  <c r="E24" i="120"/>
  <c r="D25" i="120"/>
  <c r="E25" i="120"/>
  <c r="D26" i="120"/>
  <c r="E26" i="120"/>
  <c r="D27" i="120"/>
  <c r="E27" i="120"/>
  <c r="C5" i="120"/>
  <c r="C6" i="120"/>
  <c r="C7" i="120"/>
  <c r="C8" i="120"/>
  <c r="C9" i="120"/>
  <c r="C10" i="120"/>
  <c r="C11" i="120"/>
  <c r="C12" i="120"/>
  <c r="C13" i="120"/>
  <c r="C14" i="120"/>
  <c r="C15" i="120"/>
  <c r="C16" i="120"/>
  <c r="C17" i="120"/>
  <c r="C18" i="120"/>
  <c r="C19" i="120"/>
  <c r="C20" i="120"/>
  <c r="C21" i="120"/>
  <c r="C22" i="120"/>
  <c r="C23" i="120"/>
  <c r="C24" i="120"/>
  <c r="C25" i="120"/>
  <c r="C26" i="120"/>
  <c r="C27" i="120"/>
  <c r="C4" i="120"/>
  <c r="D28" i="120"/>
  <c r="G15" i="121" l="1"/>
  <c r="G18" i="121"/>
  <c r="G16" i="121"/>
  <c r="G24" i="121"/>
  <c r="G19" i="121"/>
  <c r="G9" i="121"/>
  <c r="G17" i="121"/>
  <c r="G14" i="121"/>
  <c r="G20" i="121"/>
  <c r="G13" i="121"/>
  <c r="G27" i="121"/>
  <c r="G11" i="121"/>
  <c r="G4" i="121"/>
  <c r="G26" i="121"/>
  <c r="G10" i="121"/>
  <c r="G8" i="121"/>
  <c r="G5" i="121"/>
  <c r="G23" i="121"/>
  <c r="G7" i="121"/>
  <c r="G21" i="121"/>
  <c r="G22" i="121"/>
  <c r="G6" i="121"/>
  <c r="E28" i="120"/>
  <c r="C28" i="120"/>
  <c r="L28" i="119"/>
  <c r="N28" i="119"/>
  <c r="M28" i="119"/>
  <c r="J28" i="119"/>
  <c r="I28" i="119"/>
  <c r="H28" i="119"/>
  <c r="E28" i="119"/>
  <c r="D28" i="119"/>
  <c r="C28" i="119"/>
  <c r="O27" i="119"/>
  <c r="K27" i="119"/>
  <c r="F27" i="119"/>
  <c r="O26" i="119"/>
  <c r="K26" i="119"/>
  <c r="F26" i="119"/>
  <c r="O25" i="119"/>
  <c r="K25" i="119"/>
  <c r="F25" i="119"/>
  <c r="O24" i="119"/>
  <c r="K24" i="119"/>
  <c r="F24" i="119"/>
  <c r="O23" i="119"/>
  <c r="K23" i="119"/>
  <c r="F23" i="119"/>
  <c r="O22" i="119"/>
  <c r="K22" i="119"/>
  <c r="F22" i="119"/>
  <c r="O21" i="119"/>
  <c r="K21" i="119"/>
  <c r="F21" i="119"/>
  <c r="O20" i="119"/>
  <c r="K20" i="119"/>
  <c r="F20" i="119"/>
  <c r="O19" i="119"/>
  <c r="K19" i="119"/>
  <c r="F19" i="119"/>
  <c r="O18" i="119"/>
  <c r="K18" i="119"/>
  <c r="F18" i="119"/>
  <c r="O17" i="119"/>
  <c r="K17" i="119"/>
  <c r="F17" i="119"/>
  <c r="O16" i="119"/>
  <c r="K16" i="119"/>
  <c r="F16" i="119"/>
  <c r="O15" i="119"/>
  <c r="K15" i="119"/>
  <c r="F15" i="119"/>
  <c r="O14" i="119"/>
  <c r="K14" i="119"/>
  <c r="F14" i="119"/>
  <c r="O13" i="119"/>
  <c r="K13" i="119"/>
  <c r="F13" i="119"/>
  <c r="O12" i="119"/>
  <c r="K12" i="119"/>
  <c r="F12" i="119"/>
  <c r="O11" i="119"/>
  <c r="K11" i="119"/>
  <c r="F11" i="119"/>
  <c r="O10" i="119"/>
  <c r="K10" i="119"/>
  <c r="F10" i="119"/>
  <c r="O9" i="119"/>
  <c r="K9" i="119"/>
  <c r="F9" i="119"/>
  <c r="O8" i="119"/>
  <c r="K8" i="119"/>
  <c r="F8" i="119"/>
  <c r="O7" i="119"/>
  <c r="K7" i="119"/>
  <c r="F7" i="119"/>
  <c r="O6" i="119"/>
  <c r="K6" i="119"/>
  <c r="F6" i="119"/>
  <c r="O5" i="119"/>
  <c r="K5" i="119"/>
  <c r="F5" i="119"/>
  <c r="O4" i="119"/>
  <c r="K4" i="119"/>
  <c r="F4" i="119"/>
  <c r="O28" i="119" l="1"/>
  <c r="F28" i="119"/>
  <c r="G18" i="119" s="1"/>
  <c r="G26" i="119"/>
  <c r="G6" i="119"/>
  <c r="G17" i="119"/>
  <c r="G16" i="119"/>
  <c r="G20" i="119"/>
  <c r="G15" i="119"/>
  <c r="K28" i="119"/>
  <c r="N28" i="118"/>
  <c r="M28" i="118"/>
  <c r="L28" i="118"/>
  <c r="J28" i="118"/>
  <c r="I28" i="118"/>
  <c r="H28" i="118"/>
  <c r="E28" i="118"/>
  <c r="D28" i="118"/>
  <c r="C28" i="118"/>
  <c r="O27" i="118"/>
  <c r="K27" i="118"/>
  <c r="F27" i="118"/>
  <c r="O26" i="118"/>
  <c r="K26" i="118"/>
  <c r="F26" i="118"/>
  <c r="O25" i="118"/>
  <c r="K25" i="118"/>
  <c r="F25" i="118"/>
  <c r="O24" i="118"/>
  <c r="K24" i="118"/>
  <c r="F24" i="118"/>
  <c r="O23" i="118"/>
  <c r="K23" i="118"/>
  <c r="F23" i="118"/>
  <c r="O22" i="118"/>
  <c r="K22" i="118"/>
  <c r="F22" i="118"/>
  <c r="O21" i="118"/>
  <c r="K21" i="118"/>
  <c r="F21" i="118"/>
  <c r="O20" i="118"/>
  <c r="K20" i="118"/>
  <c r="F20" i="118"/>
  <c r="O19" i="118"/>
  <c r="K19" i="118"/>
  <c r="F19" i="118"/>
  <c r="O18" i="118"/>
  <c r="K18" i="118"/>
  <c r="F18" i="118"/>
  <c r="O17" i="118"/>
  <c r="K17" i="118"/>
  <c r="F17" i="118"/>
  <c r="O16" i="118"/>
  <c r="K16" i="118"/>
  <c r="F16" i="118"/>
  <c r="O15" i="118"/>
  <c r="K15" i="118"/>
  <c r="F15" i="118"/>
  <c r="O14" i="118"/>
  <c r="K14" i="118"/>
  <c r="F14" i="118"/>
  <c r="O13" i="118"/>
  <c r="K13" i="118"/>
  <c r="F13" i="118"/>
  <c r="O12" i="118"/>
  <c r="K12" i="118"/>
  <c r="F12" i="118"/>
  <c r="O11" i="118"/>
  <c r="K11" i="118"/>
  <c r="F11" i="118"/>
  <c r="O10" i="118"/>
  <c r="K10" i="118"/>
  <c r="F10" i="118"/>
  <c r="O9" i="118"/>
  <c r="K9" i="118"/>
  <c r="F9" i="118"/>
  <c r="O8" i="118"/>
  <c r="K8" i="118"/>
  <c r="F8" i="118"/>
  <c r="O7" i="118"/>
  <c r="K7" i="118"/>
  <c r="F7" i="118"/>
  <c r="O6" i="118"/>
  <c r="K6" i="118"/>
  <c r="F6" i="118"/>
  <c r="O5" i="118"/>
  <c r="K5" i="118"/>
  <c r="F5" i="118"/>
  <c r="O4" i="118"/>
  <c r="K4" i="118"/>
  <c r="F4" i="118"/>
  <c r="D4" i="117"/>
  <c r="E4" i="117"/>
  <c r="D5" i="117"/>
  <c r="E5" i="117"/>
  <c r="D6" i="117"/>
  <c r="F6" i="117" s="1"/>
  <c r="E6" i="117"/>
  <c r="D7" i="117"/>
  <c r="E7" i="117"/>
  <c r="D8" i="117"/>
  <c r="E8" i="117"/>
  <c r="D9" i="117"/>
  <c r="E9" i="117"/>
  <c r="D10" i="117"/>
  <c r="E10" i="117"/>
  <c r="D11" i="117"/>
  <c r="E11" i="117"/>
  <c r="D12" i="117"/>
  <c r="E12" i="117"/>
  <c r="D13" i="117"/>
  <c r="F13" i="117" s="1"/>
  <c r="E13" i="117"/>
  <c r="D14" i="117"/>
  <c r="E14" i="117"/>
  <c r="D15" i="117"/>
  <c r="E15" i="117"/>
  <c r="D16" i="117"/>
  <c r="E16" i="117"/>
  <c r="D17" i="117"/>
  <c r="E17" i="117"/>
  <c r="D18" i="117"/>
  <c r="F18" i="117" s="1"/>
  <c r="E18" i="117"/>
  <c r="D19" i="117"/>
  <c r="E19" i="117"/>
  <c r="D20" i="117"/>
  <c r="E20" i="117"/>
  <c r="D21" i="117"/>
  <c r="F21" i="117" s="1"/>
  <c r="E21" i="117"/>
  <c r="D22" i="117"/>
  <c r="E22" i="117"/>
  <c r="D23" i="117"/>
  <c r="E23" i="117"/>
  <c r="D24" i="117"/>
  <c r="E24" i="117"/>
  <c r="D25" i="117"/>
  <c r="E25" i="117"/>
  <c r="D26" i="117"/>
  <c r="E26" i="117"/>
  <c r="D27" i="117"/>
  <c r="E27" i="117"/>
  <c r="C5" i="117"/>
  <c r="C6" i="117"/>
  <c r="C7" i="117"/>
  <c r="F7" i="117" s="1"/>
  <c r="C8" i="117"/>
  <c r="C9" i="117"/>
  <c r="F9" i="117" s="1"/>
  <c r="C10" i="117"/>
  <c r="C11" i="117"/>
  <c r="F11" i="117" s="1"/>
  <c r="C12" i="117"/>
  <c r="C13" i="117"/>
  <c r="C14" i="117"/>
  <c r="C15" i="117"/>
  <c r="F15" i="117" s="1"/>
  <c r="C16" i="117"/>
  <c r="F16" i="117" s="1"/>
  <c r="C17" i="117"/>
  <c r="C18" i="117"/>
  <c r="C19" i="117"/>
  <c r="C20" i="117"/>
  <c r="C21" i="117"/>
  <c r="C22" i="117"/>
  <c r="C23" i="117"/>
  <c r="C24" i="117"/>
  <c r="F24" i="117" s="1"/>
  <c r="C25" i="117"/>
  <c r="C26" i="117"/>
  <c r="C27" i="117"/>
  <c r="F27" i="117" s="1"/>
  <c r="C4" i="117"/>
  <c r="F25" i="117" l="1"/>
  <c r="F17" i="117"/>
  <c r="F5" i="117"/>
  <c r="F14" i="117"/>
  <c r="F4" i="117"/>
  <c r="F20" i="117"/>
  <c r="F26" i="117"/>
  <c r="F10" i="117"/>
  <c r="G19" i="119"/>
  <c r="G25" i="119"/>
  <c r="G10" i="119"/>
  <c r="G11" i="119"/>
  <c r="G8" i="119"/>
  <c r="G13" i="119"/>
  <c r="G22" i="119"/>
  <c r="G27" i="119"/>
  <c r="G24" i="119"/>
  <c r="G4" i="119"/>
  <c r="G9" i="119"/>
  <c r="G14" i="119"/>
  <c r="G23" i="119"/>
  <c r="G7" i="119"/>
  <c r="G12" i="119"/>
  <c r="G21" i="119"/>
  <c r="G5" i="119"/>
  <c r="O28" i="118"/>
  <c r="F28" i="118"/>
  <c r="G14" i="118" s="1"/>
  <c r="G22" i="118"/>
  <c r="G26" i="118"/>
  <c r="G9" i="118"/>
  <c r="G8" i="118"/>
  <c r="G20" i="118"/>
  <c r="G24" i="118"/>
  <c r="G7" i="118"/>
  <c r="G23" i="118"/>
  <c r="G4" i="118"/>
  <c r="K28" i="118"/>
  <c r="E28" i="117"/>
  <c r="F22" i="117"/>
  <c r="F12" i="117"/>
  <c r="F8" i="117"/>
  <c r="F23" i="117"/>
  <c r="D28" i="117"/>
  <c r="F19" i="117"/>
  <c r="C28" i="117"/>
  <c r="M28" i="116"/>
  <c r="N28" i="116"/>
  <c r="L28" i="116"/>
  <c r="J28" i="116"/>
  <c r="I28" i="116"/>
  <c r="H28" i="116"/>
  <c r="E28" i="116"/>
  <c r="D28" i="116"/>
  <c r="C28" i="116"/>
  <c r="O27" i="116"/>
  <c r="K27" i="116"/>
  <c r="F27" i="116"/>
  <c r="O26" i="116"/>
  <c r="K26" i="116"/>
  <c r="F26" i="116"/>
  <c r="O25" i="116"/>
  <c r="K25" i="116"/>
  <c r="F25" i="116"/>
  <c r="O24" i="116"/>
  <c r="K24" i="116"/>
  <c r="F24" i="116"/>
  <c r="O23" i="116"/>
  <c r="K23" i="116"/>
  <c r="F23" i="116"/>
  <c r="O22" i="116"/>
  <c r="K22" i="116"/>
  <c r="F22" i="116"/>
  <c r="O21" i="116"/>
  <c r="K21" i="116"/>
  <c r="F21" i="116"/>
  <c r="O20" i="116"/>
  <c r="K20" i="116"/>
  <c r="F20" i="116"/>
  <c r="O19" i="116"/>
  <c r="K19" i="116"/>
  <c r="F19" i="116"/>
  <c r="O18" i="116"/>
  <c r="K18" i="116"/>
  <c r="F18" i="116"/>
  <c r="O17" i="116"/>
  <c r="K17" i="116"/>
  <c r="F17" i="116"/>
  <c r="O16" i="116"/>
  <c r="K16" i="116"/>
  <c r="F16" i="116"/>
  <c r="O15" i="116"/>
  <c r="K15" i="116"/>
  <c r="F15" i="116"/>
  <c r="O14" i="116"/>
  <c r="K14" i="116"/>
  <c r="F14" i="116"/>
  <c r="O13" i="116"/>
  <c r="K13" i="116"/>
  <c r="F13" i="116"/>
  <c r="O12" i="116"/>
  <c r="K12" i="116"/>
  <c r="F12" i="116"/>
  <c r="O11" i="116"/>
  <c r="K11" i="116"/>
  <c r="F11" i="116"/>
  <c r="O10" i="116"/>
  <c r="K10" i="116"/>
  <c r="F10" i="116"/>
  <c r="O9" i="116"/>
  <c r="K9" i="116"/>
  <c r="F9" i="116"/>
  <c r="O8" i="116"/>
  <c r="K8" i="116"/>
  <c r="F8" i="116"/>
  <c r="O7" i="116"/>
  <c r="K7" i="116"/>
  <c r="F7" i="116"/>
  <c r="O6" i="116"/>
  <c r="K6" i="116"/>
  <c r="F6" i="116"/>
  <c r="O5" i="116"/>
  <c r="K5" i="116"/>
  <c r="F5" i="116"/>
  <c r="O4" i="116"/>
  <c r="K4" i="116"/>
  <c r="F4" i="116"/>
  <c r="G12" i="118" l="1"/>
  <c r="G18" i="118"/>
  <c r="G10" i="118"/>
  <c r="G25" i="118"/>
  <c r="G19" i="118"/>
  <c r="G17" i="118"/>
  <c r="G15" i="118"/>
  <c r="G13" i="118"/>
  <c r="F28" i="117"/>
  <c r="G7" i="117" s="1"/>
  <c r="G6" i="118"/>
  <c r="G27" i="118"/>
  <c r="G11" i="118"/>
  <c r="G16" i="118"/>
  <c r="G21" i="118"/>
  <c r="G5" i="118"/>
  <c r="G24" i="117"/>
  <c r="G22" i="117"/>
  <c r="G25" i="117"/>
  <c r="G13" i="117"/>
  <c r="G12" i="117"/>
  <c r="O28" i="116"/>
  <c r="F28" i="116"/>
  <c r="G25" i="116" s="1"/>
  <c r="K28" i="116"/>
  <c r="G10" i="116"/>
  <c r="N28" i="114"/>
  <c r="M28" i="114"/>
  <c r="L28" i="114"/>
  <c r="J28" i="114"/>
  <c r="I28" i="114"/>
  <c r="H28" i="114"/>
  <c r="E28" i="114"/>
  <c r="D28" i="114"/>
  <c r="C28" i="114"/>
  <c r="O27" i="114"/>
  <c r="K27" i="114"/>
  <c r="F27" i="114"/>
  <c r="O26" i="114"/>
  <c r="K26" i="114"/>
  <c r="F26" i="114"/>
  <c r="O25" i="114"/>
  <c r="K25" i="114"/>
  <c r="F25" i="114"/>
  <c r="O24" i="114"/>
  <c r="K24" i="114"/>
  <c r="F24" i="114"/>
  <c r="O23" i="114"/>
  <c r="K23" i="114"/>
  <c r="F23" i="114"/>
  <c r="O22" i="114"/>
  <c r="K22" i="114"/>
  <c r="F22" i="114"/>
  <c r="O21" i="114"/>
  <c r="K21" i="114"/>
  <c r="F21" i="114"/>
  <c r="O20" i="114"/>
  <c r="K20" i="114"/>
  <c r="F20" i="114"/>
  <c r="O19" i="114"/>
  <c r="K19" i="114"/>
  <c r="F19" i="114"/>
  <c r="O18" i="114"/>
  <c r="K18" i="114"/>
  <c r="F18" i="114"/>
  <c r="O17" i="114"/>
  <c r="K17" i="114"/>
  <c r="F17" i="114"/>
  <c r="O16" i="114"/>
  <c r="K16" i="114"/>
  <c r="F16" i="114"/>
  <c r="O15" i="114"/>
  <c r="K15" i="114"/>
  <c r="F15" i="114"/>
  <c r="O14" i="114"/>
  <c r="K14" i="114"/>
  <c r="F14" i="114"/>
  <c r="O13" i="114"/>
  <c r="K13" i="114"/>
  <c r="F13" i="114"/>
  <c r="O12" i="114"/>
  <c r="K12" i="114"/>
  <c r="F12" i="114"/>
  <c r="O11" i="114"/>
  <c r="K11" i="114"/>
  <c r="F11" i="114"/>
  <c r="O10" i="114"/>
  <c r="K10" i="114"/>
  <c r="F10" i="114"/>
  <c r="O9" i="114"/>
  <c r="K9" i="114"/>
  <c r="F9" i="114"/>
  <c r="O8" i="114"/>
  <c r="K8" i="114"/>
  <c r="F8" i="114"/>
  <c r="O7" i="114"/>
  <c r="K7" i="114"/>
  <c r="F7" i="114"/>
  <c r="O6" i="114"/>
  <c r="K6" i="114"/>
  <c r="F6" i="114"/>
  <c r="O5" i="114"/>
  <c r="K5" i="114"/>
  <c r="F5" i="114"/>
  <c r="O4" i="114"/>
  <c r="K4" i="114"/>
  <c r="F4" i="114"/>
  <c r="G11" i="117" l="1"/>
  <c r="G15" i="117"/>
  <c r="G11" i="116"/>
  <c r="G18" i="117"/>
  <c r="G27" i="117"/>
  <c r="G16" i="117"/>
  <c r="G23" i="117"/>
  <c r="G21" i="117"/>
  <c r="G26" i="117"/>
  <c r="G14" i="117"/>
  <c r="G5" i="117"/>
  <c r="G8" i="117"/>
  <c r="G17" i="117"/>
  <c r="G19" i="117"/>
  <c r="G16" i="116"/>
  <c r="G9" i="117"/>
  <c r="G4" i="117"/>
  <c r="G6" i="117"/>
  <c r="G20" i="117"/>
  <c r="G10" i="117"/>
  <c r="G13" i="116"/>
  <c r="G19" i="116"/>
  <c r="G27" i="116"/>
  <c r="G26" i="116"/>
  <c r="G7" i="116"/>
  <c r="G4" i="116"/>
  <c r="G22" i="116"/>
  <c r="G20" i="116"/>
  <c r="G12" i="116"/>
  <c r="G23" i="116"/>
  <c r="G5" i="116"/>
  <c r="G15" i="116"/>
  <c r="G8" i="116"/>
  <c r="G17" i="116"/>
  <c r="G24" i="116"/>
  <c r="G9" i="116"/>
  <c r="G18" i="116"/>
  <c r="G6" i="116"/>
  <c r="G14" i="116"/>
  <c r="G21" i="116"/>
  <c r="K28" i="114"/>
  <c r="O28" i="114"/>
  <c r="F28" i="114"/>
  <c r="G22" i="114" s="1"/>
  <c r="N28" i="113"/>
  <c r="M28" i="113"/>
  <c r="L28" i="113"/>
  <c r="J28" i="113"/>
  <c r="I28" i="113"/>
  <c r="H28" i="113"/>
  <c r="E28" i="113"/>
  <c r="D28" i="113"/>
  <c r="C28" i="113"/>
  <c r="O27" i="113"/>
  <c r="K27" i="113"/>
  <c r="F27" i="113"/>
  <c r="O26" i="113"/>
  <c r="K26" i="113"/>
  <c r="F26" i="113"/>
  <c r="O25" i="113"/>
  <c r="K25" i="113"/>
  <c r="F25" i="113"/>
  <c r="O24" i="113"/>
  <c r="K24" i="113"/>
  <c r="F24" i="113"/>
  <c r="O23" i="113"/>
  <c r="K23" i="113"/>
  <c r="F23" i="113"/>
  <c r="O22" i="113"/>
  <c r="K22" i="113"/>
  <c r="F22" i="113"/>
  <c r="O21" i="113"/>
  <c r="K21" i="113"/>
  <c r="F21" i="113"/>
  <c r="O20" i="113"/>
  <c r="K20" i="113"/>
  <c r="F20" i="113"/>
  <c r="O19" i="113"/>
  <c r="K19" i="113"/>
  <c r="F19" i="113"/>
  <c r="O18" i="113"/>
  <c r="K18" i="113"/>
  <c r="F18" i="113"/>
  <c r="O17" i="113"/>
  <c r="K17" i="113"/>
  <c r="F17" i="113"/>
  <c r="O16" i="113"/>
  <c r="K16" i="113"/>
  <c r="F16" i="113"/>
  <c r="O15" i="113"/>
  <c r="K15" i="113"/>
  <c r="F15" i="113"/>
  <c r="O14" i="113"/>
  <c r="K14" i="113"/>
  <c r="F14" i="113"/>
  <c r="O13" i="113"/>
  <c r="K13" i="113"/>
  <c r="F13" i="113"/>
  <c r="O12" i="113"/>
  <c r="K12" i="113"/>
  <c r="F12" i="113"/>
  <c r="O11" i="113"/>
  <c r="K11" i="113"/>
  <c r="F11" i="113"/>
  <c r="O10" i="113"/>
  <c r="K10" i="113"/>
  <c r="F10" i="113"/>
  <c r="O9" i="113"/>
  <c r="K9" i="113"/>
  <c r="F9" i="113"/>
  <c r="O8" i="113"/>
  <c r="K8" i="113"/>
  <c r="F8" i="113"/>
  <c r="O7" i="113"/>
  <c r="K7" i="113"/>
  <c r="F7" i="113"/>
  <c r="O6" i="113"/>
  <c r="K6" i="113"/>
  <c r="F6" i="113"/>
  <c r="O5" i="113"/>
  <c r="K5" i="113"/>
  <c r="F5" i="113"/>
  <c r="O4" i="113"/>
  <c r="K4" i="113"/>
  <c r="F4" i="113"/>
  <c r="G26" i="114" l="1"/>
  <c r="G12" i="114"/>
  <c r="G18" i="114"/>
  <c r="G11" i="114"/>
  <c r="G20" i="114"/>
  <c r="G23" i="114"/>
  <c r="G25" i="114"/>
  <c r="G13" i="114"/>
  <c r="G4" i="114"/>
  <c r="G27" i="114"/>
  <c r="G7" i="114"/>
  <c r="G14" i="114"/>
  <c r="G16" i="114"/>
  <c r="G19" i="114"/>
  <c r="G10" i="114"/>
  <c r="G9" i="114"/>
  <c r="G5" i="114"/>
  <c r="G6" i="114"/>
  <c r="G24" i="114"/>
  <c r="G8" i="114"/>
  <c r="G15" i="114"/>
  <c r="G21" i="114"/>
  <c r="G17" i="114"/>
  <c r="K28" i="113"/>
  <c r="O28" i="113"/>
  <c r="F28" i="113"/>
  <c r="G7" i="113" s="1"/>
  <c r="N28" i="112"/>
  <c r="M28" i="112"/>
  <c r="L28" i="112"/>
  <c r="J28" i="112"/>
  <c r="I28" i="112"/>
  <c r="H28" i="112"/>
  <c r="E28" i="112"/>
  <c r="D28" i="112"/>
  <c r="C28" i="112"/>
  <c r="O27" i="112"/>
  <c r="K27" i="112"/>
  <c r="F27" i="112"/>
  <c r="O26" i="112"/>
  <c r="K26" i="112"/>
  <c r="F26" i="112"/>
  <c r="O25" i="112"/>
  <c r="K25" i="112"/>
  <c r="F25" i="112"/>
  <c r="O24" i="112"/>
  <c r="K24" i="112"/>
  <c r="F24" i="112"/>
  <c r="O23" i="112"/>
  <c r="K23" i="112"/>
  <c r="F23" i="112"/>
  <c r="O22" i="112"/>
  <c r="K22" i="112"/>
  <c r="F22" i="112"/>
  <c r="O21" i="112"/>
  <c r="K21" i="112"/>
  <c r="F21" i="112"/>
  <c r="O20" i="112"/>
  <c r="K20" i="112"/>
  <c r="F20" i="112"/>
  <c r="O19" i="112"/>
  <c r="K19" i="112"/>
  <c r="F19" i="112"/>
  <c r="O18" i="112"/>
  <c r="K18" i="112"/>
  <c r="F18" i="112"/>
  <c r="O17" i="112"/>
  <c r="K17" i="112"/>
  <c r="F17" i="112"/>
  <c r="O16" i="112"/>
  <c r="K16" i="112"/>
  <c r="F16" i="112"/>
  <c r="O15" i="112"/>
  <c r="K15" i="112"/>
  <c r="F15" i="112"/>
  <c r="O14" i="112"/>
  <c r="K14" i="112"/>
  <c r="F14" i="112"/>
  <c r="O13" i="112"/>
  <c r="K13" i="112"/>
  <c r="F13" i="112"/>
  <c r="O12" i="112"/>
  <c r="K12" i="112"/>
  <c r="F12" i="112"/>
  <c r="O11" i="112"/>
  <c r="K11" i="112"/>
  <c r="F11" i="112"/>
  <c r="O10" i="112"/>
  <c r="K10" i="112"/>
  <c r="F10" i="112"/>
  <c r="O9" i="112"/>
  <c r="K9" i="112"/>
  <c r="F9" i="112"/>
  <c r="O8" i="112"/>
  <c r="K8" i="112"/>
  <c r="F8" i="112"/>
  <c r="O7" i="112"/>
  <c r="K7" i="112"/>
  <c r="F7" i="112"/>
  <c r="O6" i="112"/>
  <c r="K6" i="112"/>
  <c r="F6" i="112"/>
  <c r="O5" i="112"/>
  <c r="K5" i="112"/>
  <c r="F5" i="112"/>
  <c r="O4" i="112"/>
  <c r="K4" i="112"/>
  <c r="F4" i="112"/>
  <c r="G19" i="113" l="1"/>
  <c r="G23" i="113"/>
  <c r="G27" i="113"/>
  <c r="G15" i="113"/>
  <c r="G14" i="113"/>
  <c r="G4" i="113"/>
  <c r="G16" i="113"/>
  <c r="G20" i="113"/>
  <c r="G24" i="113"/>
  <c r="G13" i="113"/>
  <c r="G6" i="113"/>
  <c r="G12" i="113"/>
  <c r="G17" i="113"/>
  <c r="G21" i="113"/>
  <c r="G25" i="113"/>
  <c r="G9" i="113"/>
  <c r="G10" i="113"/>
  <c r="G8" i="113"/>
  <c r="G18" i="113"/>
  <c r="G22" i="113"/>
  <c r="G26" i="113"/>
  <c r="G5" i="113"/>
  <c r="G11" i="113"/>
  <c r="K28" i="112"/>
  <c r="O28" i="112"/>
  <c r="F28" i="112"/>
  <c r="G18" i="112" s="1"/>
  <c r="N28" i="111"/>
  <c r="M28" i="111"/>
  <c r="L28" i="111"/>
  <c r="J28" i="111"/>
  <c r="I28" i="111"/>
  <c r="H28" i="111"/>
  <c r="E28" i="111"/>
  <c r="D28" i="111"/>
  <c r="C28" i="111"/>
  <c r="O27" i="111"/>
  <c r="K27" i="111"/>
  <c r="F27" i="111"/>
  <c r="O26" i="111"/>
  <c r="K26" i="111"/>
  <c r="F26" i="111"/>
  <c r="O25" i="111"/>
  <c r="K25" i="111"/>
  <c r="F25" i="111"/>
  <c r="O24" i="111"/>
  <c r="K24" i="111"/>
  <c r="F24" i="111"/>
  <c r="O23" i="111"/>
  <c r="K23" i="111"/>
  <c r="F23" i="111"/>
  <c r="O22" i="111"/>
  <c r="K22" i="111"/>
  <c r="F22" i="111"/>
  <c r="O21" i="111"/>
  <c r="K21" i="111"/>
  <c r="F21" i="111"/>
  <c r="O20" i="111"/>
  <c r="K20" i="111"/>
  <c r="F20" i="111"/>
  <c r="O19" i="111"/>
  <c r="K19" i="111"/>
  <c r="F19" i="111"/>
  <c r="O18" i="111"/>
  <c r="K18" i="111"/>
  <c r="F18" i="111"/>
  <c r="O17" i="111"/>
  <c r="K17" i="111"/>
  <c r="F17" i="111"/>
  <c r="O16" i="111"/>
  <c r="K16" i="111"/>
  <c r="F16" i="111"/>
  <c r="O15" i="111"/>
  <c r="K15" i="111"/>
  <c r="F15" i="111"/>
  <c r="O14" i="111"/>
  <c r="K14" i="111"/>
  <c r="F14" i="111"/>
  <c r="O13" i="111"/>
  <c r="K13" i="111"/>
  <c r="F13" i="111"/>
  <c r="O12" i="111"/>
  <c r="K12" i="111"/>
  <c r="F12" i="111"/>
  <c r="O11" i="111"/>
  <c r="K11" i="111"/>
  <c r="F11" i="111"/>
  <c r="O10" i="111"/>
  <c r="K10" i="111"/>
  <c r="F10" i="111"/>
  <c r="O9" i="111"/>
  <c r="K9" i="111"/>
  <c r="F9" i="111"/>
  <c r="O8" i="111"/>
  <c r="K8" i="111"/>
  <c r="F8" i="111"/>
  <c r="O7" i="111"/>
  <c r="K7" i="111"/>
  <c r="F7" i="111"/>
  <c r="O6" i="111"/>
  <c r="K6" i="111"/>
  <c r="F6" i="111"/>
  <c r="O5" i="111"/>
  <c r="K5" i="111"/>
  <c r="F5" i="111"/>
  <c r="O4" i="111"/>
  <c r="K4" i="111"/>
  <c r="F4" i="111"/>
  <c r="G20" i="112" l="1"/>
  <c r="G25" i="112"/>
  <c r="G14" i="112"/>
  <c r="G4" i="112"/>
  <c r="G12" i="112"/>
  <c r="G26" i="112"/>
  <c r="G15" i="112"/>
  <c r="G21" i="112"/>
  <c r="G11" i="112"/>
  <c r="G22" i="112"/>
  <c r="G9" i="112"/>
  <c r="G10" i="112"/>
  <c r="G19" i="112"/>
  <c r="G16" i="112"/>
  <c r="G23" i="112"/>
  <c r="G13" i="112"/>
  <c r="G5" i="112"/>
  <c r="G6" i="112"/>
  <c r="G27" i="112"/>
  <c r="G7" i="112"/>
  <c r="G8" i="112"/>
  <c r="G24" i="112"/>
  <c r="G17" i="112"/>
  <c r="O28" i="111"/>
  <c r="F28" i="111"/>
  <c r="G20" i="111" s="1"/>
  <c r="K28" i="111"/>
  <c r="G23" i="111"/>
  <c r="N28" i="110"/>
  <c r="M28" i="110"/>
  <c r="L28" i="110"/>
  <c r="J28" i="110"/>
  <c r="I28" i="110"/>
  <c r="H28" i="110"/>
  <c r="E28" i="110"/>
  <c r="D28" i="110"/>
  <c r="C28" i="110"/>
  <c r="O27" i="110"/>
  <c r="K27" i="110"/>
  <c r="F27" i="110"/>
  <c r="O26" i="110"/>
  <c r="K26" i="110"/>
  <c r="F26" i="110"/>
  <c r="O25" i="110"/>
  <c r="K25" i="110"/>
  <c r="F25" i="110"/>
  <c r="O24" i="110"/>
  <c r="K24" i="110"/>
  <c r="F24" i="110"/>
  <c r="O23" i="110"/>
  <c r="K23" i="110"/>
  <c r="F23" i="110"/>
  <c r="O22" i="110"/>
  <c r="K22" i="110"/>
  <c r="F22" i="110"/>
  <c r="O21" i="110"/>
  <c r="K21" i="110"/>
  <c r="F21" i="110"/>
  <c r="O20" i="110"/>
  <c r="K20" i="110"/>
  <c r="F20" i="110"/>
  <c r="O19" i="110"/>
  <c r="K19" i="110"/>
  <c r="F19" i="110"/>
  <c r="O18" i="110"/>
  <c r="K18" i="110"/>
  <c r="F18" i="110"/>
  <c r="O17" i="110"/>
  <c r="K17" i="110"/>
  <c r="F17" i="110"/>
  <c r="O16" i="110"/>
  <c r="K16" i="110"/>
  <c r="F16" i="110"/>
  <c r="O15" i="110"/>
  <c r="K15" i="110"/>
  <c r="F15" i="110"/>
  <c r="O14" i="110"/>
  <c r="K14" i="110"/>
  <c r="F14" i="110"/>
  <c r="O13" i="110"/>
  <c r="K13" i="110"/>
  <c r="F13" i="110"/>
  <c r="O12" i="110"/>
  <c r="K12" i="110"/>
  <c r="F12" i="110"/>
  <c r="O11" i="110"/>
  <c r="K11" i="110"/>
  <c r="F11" i="110"/>
  <c r="O10" i="110"/>
  <c r="K10" i="110"/>
  <c r="F10" i="110"/>
  <c r="O9" i="110"/>
  <c r="K9" i="110"/>
  <c r="F9" i="110"/>
  <c r="O8" i="110"/>
  <c r="K8" i="110"/>
  <c r="F8" i="110"/>
  <c r="O7" i="110"/>
  <c r="K7" i="110"/>
  <c r="F7" i="110"/>
  <c r="O6" i="110"/>
  <c r="K6" i="110"/>
  <c r="F6" i="110"/>
  <c r="O5" i="110"/>
  <c r="K5" i="110"/>
  <c r="F5" i="110"/>
  <c r="O4" i="110"/>
  <c r="K4" i="110"/>
  <c r="F4" i="110"/>
  <c r="G18" i="111" l="1"/>
  <c r="G22" i="111"/>
  <c r="G7" i="111"/>
  <c r="G11" i="111"/>
  <c r="G10" i="111"/>
  <c r="G9" i="111"/>
  <c r="G21" i="111"/>
  <c r="G13" i="111"/>
  <c r="G25" i="111"/>
  <c r="G14" i="111"/>
  <c r="G24" i="111"/>
  <c r="G12" i="111"/>
  <c r="G26" i="111"/>
  <c r="G16" i="111"/>
  <c r="G5" i="111"/>
  <c r="G17" i="111"/>
  <c r="G27" i="111"/>
  <c r="G4" i="111"/>
  <c r="G15" i="111"/>
  <c r="G6" i="111"/>
  <c r="G19" i="111"/>
  <c r="G8" i="111"/>
  <c r="O28" i="110"/>
  <c r="F28" i="110"/>
  <c r="G13" i="110" s="1"/>
  <c r="K28" i="110"/>
  <c r="N28" i="109"/>
  <c r="M28" i="109"/>
  <c r="L28" i="109"/>
  <c r="J28" i="109"/>
  <c r="I28" i="109"/>
  <c r="H28" i="109"/>
  <c r="E28" i="109"/>
  <c r="D28" i="109"/>
  <c r="C28" i="109"/>
  <c r="O27" i="109"/>
  <c r="K27" i="109"/>
  <c r="F27" i="109"/>
  <c r="O26" i="109"/>
  <c r="K26" i="109"/>
  <c r="F26" i="109"/>
  <c r="O25" i="109"/>
  <c r="K25" i="109"/>
  <c r="F25" i="109"/>
  <c r="O24" i="109"/>
  <c r="K24" i="109"/>
  <c r="F24" i="109"/>
  <c r="O23" i="109"/>
  <c r="K23" i="109"/>
  <c r="F23" i="109"/>
  <c r="O22" i="109"/>
  <c r="K22" i="109"/>
  <c r="F22" i="109"/>
  <c r="O21" i="109"/>
  <c r="K21" i="109"/>
  <c r="F21" i="109"/>
  <c r="O20" i="109"/>
  <c r="K20" i="109"/>
  <c r="F20" i="109"/>
  <c r="O19" i="109"/>
  <c r="K19" i="109"/>
  <c r="F19" i="109"/>
  <c r="O18" i="109"/>
  <c r="K18" i="109"/>
  <c r="F18" i="109"/>
  <c r="O17" i="109"/>
  <c r="K17" i="109"/>
  <c r="F17" i="109"/>
  <c r="O16" i="109"/>
  <c r="K16" i="109"/>
  <c r="F16" i="109"/>
  <c r="O15" i="109"/>
  <c r="K15" i="109"/>
  <c r="F15" i="109"/>
  <c r="O14" i="109"/>
  <c r="K14" i="109"/>
  <c r="F14" i="109"/>
  <c r="O13" i="109"/>
  <c r="K13" i="109"/>
  <c r="F13" i="109"/>
  <c r="O12" i="109"/>
  <c r="K12" i="109"/>
  <c r="F12" i="109"/>
  <c r="O11" i="109"/>
  <c r="K11" i="109"/>
  <c r="F11" i="109"/>
  <c r="O10" i="109"/>
  <c r="K10" i="109"/>
  <c r="F10" i="109"/>
  <c r="O9" i="109"/>
  <c r="K9" i="109"/>
  <c r="F9" i="109"/>
  <c r="O8" i="109"/>
  <c r="K8" i="109"/>
  <c r="F8" i="109"/>
  <c r="O7" i="109"/>
  <c r="K7" i="109"/>
  <c r="F7" i="109"/>
  <c r="O6" i="109"/>
  <c r="K6" i="109"/>
  <c r="F6" i="109"/>
  <c r="O5" i="109"/>
  <c r="K5" i="109"/>
  <c r="F5" i="109"/>
  <c r="O4" i="109"/>
  <c r="K4" i="109"/>
  <c r="F4" i="109"/>
  <c r="G7" i="110" l="1"/>
  <c r="G23" i="110"/>
  <c r="G5" i="110"/>
  <c r="G14" i="110"/>
  <c r="G8" i="110"/>
  <c r="G19" i="110"/>
  <c r="G24" i="110"/>
  <c r="G25" i="110"/>
  <c r="G26" i="110"/>
  <c r="G10" i="110"/>
  <c r="G4" i="110"/>
  <c r="G15" i="110"/>
  <c r="G20" i="110"/>
  <c r="G17" i="110"/>
  <c r="G22" i="110"/>
  <c r="G6" i="110"/>
  <c r="G21" i="110"/>
  <c r="G27" i="110"/>
  <c r="G11" i="110"/>
  <c r="G12" i="110"/>
  <c r="G9" i="110"/>
  <c r="G18" i="110"/>
  <c r="G16" i="110"/>
  <c r="O28" i="109"/>
  <c r="F28" i="109"/>
  <c r="G26" i="109" s="1"/>
  <c r="G21" i="109"/>
  <c r="G24" i="109"/>
  <c r="G18" i="109"/>
  <c r="K28" i="109"/>
  <c r="N28" i="108"/>
  <c r="M28" i="108"/>
  <c r="L28" i="108"/>
  <c r="J28" i="108"/>
  <c r="I28" i="108"/>
  <c r="H28" i="108"/>
  <c r="E28" i="108"/>
  <c r="D28" i="108"/>
  <c r="C28" i="108"/>
  <c r="O27" i="108"/>
  <c r="K27" i="108"/>
  <c r="F27" i="108"/>
  <c r="O26" i="108"/>
  <c r="K26" i="108"/>
  <c r="F26" i="108"/>
  <c r="O25" i="108"/>
  <c r="K25" i="108"/>
  <c r="F25" i="108"/>
  <c r="O24" i="108"/>
  <c r="K24" i="108"/>
  <c r="F24" i="108"/>
  <c r="O23" i="108"/>
  <c r="K23" i="108"/>
  <c r="F23" i="108"/>
  <c r="O22" i="108"/>
  <c r="K22" i="108"/>
  <c r="F22" i="108"/>
  <c r="O21" i="108"/>
  <c r="K21" i="108"/>
  <c r="F21" i="108"/>
  <c r="O20" i="108"/>
  <c r="K20" i="108"/>
  <c r="F20" i="108"/>
  <c r="O19" i="108"/>
  <c r="K19" i="108"/>
  <c r="F19" i="108"/>
  <c r="O18" i="108"/>
  <c r="K18" i="108"/>
  <c r="F18" i="108"/>
  <c r="O17" i="108"/>
  <c r="K17" i="108"/>
  <c r="F17" i="108"/>
  <c r="O16" i="108"/>
  <c r="K16" i="108"/>
  <c r="F16" i="108"/>
  <c r="O15" i="108"/>
  <c r="K15" i="108"/>
  <c r="F15" i="108"/>
  <c r="O14" i="108"/>
  <c r="K14" i="108"/>
  <c r="F14" i="108"/>
  <c r="O13" i="108"/>
  <c r="K13" i="108"/>
  <c r="F13" i="108"/>
  <c r="O12" i="108"/>
  <c r="K12" i="108"/>
  <c r="F12" i="108"/>
  <c r="O11" i="108"/>
  <c r="K11" i="108"/>
  <c r="F11" i="108"/>
  <c r="O10" i="108"/>
  <c r="K10" i="108"/>
  <c r="F10" i="108"/>
  <c r="O9" i="108"/>
  <c r="K9" i="108"/>
  <c r="F9" i="108"/>
  <c r="O8" i="108"/>
  <c r="K8" i="108"/>
  <c r="F8" i="108"/>
  <c r="O7" i="108"/>
  <c r="K7" i="108"/>
  <c r="F7" i="108"/>
  <c r="O6" i="108"/>
  <c r="K6" i="108"/>
  <c r="F6" i="108"/>
  <c r="O5" i="108"/>
  <c r="K5" i="108"/>
  <c r="F5" i="108"/>
  <c r="O4" i="108"/>
  <c r="K4" i="108"/>
  <c r="F4" i="108"/>
  <c r="G5" i="109" l="1"/>
  <c r="G27" i="109"/>
  <c r="G14" i="109"/>
  <c r="G16" i="109"/>
  <c r="G17" i="109"/>
  <c r="G23" i="109"/>
  <c r="G7" i="109"/>
  <c r="G11" i="109"/>
  <c r="G4" i="109"/>
  <c r="G10" i="109"/>
  <c r="G8" i="109"/>
  <c r="G13" i="109"/>
  <c r="G19" i="109"/>
  <c r="G20" i="109"/>
  <c r="G22" i="109"/>
  <c r="G6" i="109"/>
  <c r="G25" i="109"/>
  <c r="G9" i="109"/>
  <c r="G15" i="109"/>
  <c r="G12" i="109"/>
  <c r="O28" i="108"/>
  <c r="F28" i="108"/>
  <c r="G4" i="108" s="1"/>
  <c r="K28" i="108"/>
  <c r="N28" i="107"/>
  <c r="M28" i="107"/>
  <c r="L28" i="107"/>
  <c r="J28" i="107"/>
  <c r="I29" i="122" s="1"/>
  <c r="I28" i="107"/>
  <c r="H29" i="122" s="1"/>
  <c r="H28" i="107"/>
  <c r="G29" i="122" s="1"/>
  <c r="E28" i="107"/>
  <c r="E29" i="122" s="1"/>
  <c r="D28" i="107"/>
  <c r="D29" i="122" s="1"/>
  <c r="C28" i="107"/>
  <c r="C29" i="122" s="1"/>
  <c r="O27" i="107"/>
  <c r="F27" i="120" s="1"/>
  <c r="K27" i="107"/>
  <c r="F27" i="107"/>
  <c r="O26" i="107"/>
  <c r="F26" i="120" s="1"/>
  <c r="K26" i="107"/>
  <c r="F26" i="107"/>
  <c r="O25" i="107"/>
  <c r="F25" i="120" s="1"/>
  <c r="K25" i="107"/>
  <c r="F25" i="107"/>
  <c r="O24" i="107"/>
  <c r="F24" i="120" s="1"/>
  <c r="K24" i="107"/>
  <c r="F24" i="107"/>
  <c r="O23" i="107"/>
  <c r="F23" i="120" s="1"/>
  <c r="K23" i="107"/>
  <c r="F23" i="107"/>
  <c r="O22" i="107"/>
  <c r="F22" i="120" s="1"/>
  <c r="K22" i="107"/>
  <c r="F22" i="107"/>
  <c r="O21" i="107"/>
  <c r="F21" i="120" s="1"/>
  <c r="K21" i="107"/>
  <c r="F21" i="107"/>
  <c r="O20" i="107"/>
  <c r="F20" i="120" s="1"/>
  <c r="K20" i="107"/>
  <c r="F20" i="107"/>
  <c r="O19" i="107"/>
  <c r="F19" i="120" s="1"/>
  <c r="K19" i="107"/>
  <c r="F19" i="107"/>
  <c r="O18" i="107"/>
  <c r="F18" i="120" s="1"/>
  <c r="K18" i="107"/>
  <c r="F18" i="107"/>
  <c r="O17" i="107"/>
  <c r="F17" i="120" s="1"/>
  <c r="K17" i="107"/>
  <c r="F17" i="107"/>
  <c r="O16" i="107"/>
  <c r="F16" i="120" s="1"/>
  <c r="K16" i="107"/>
  <c r="F16" i="107"/>
  <c r="O15" i="107"/>
  <c r="F15" i="120" s="1"/>
  <c r="K15" i="107"/>
  <c r="F15" i="107"/>
  <c r="O14" i="107"/>
  <c r="F14" i="120" s="1"/>
  <c r="K14" i="107"/>
  <c r="F14" i="107"/>
  <c r="O13" i="107"/>
  <c r="F13" i="120" s="1"/>
  <c r="K13" i="107"/>
  <c r="F13" i="107"/>
  <c r="O12" i="107"/>
  <c r="F12" i="120" s="1"/>
  <c r="K12" i="107"/>
  <c r="F12" i="107"/>
  <c r="O11" i="107"/>
  <c r="F11" i="120" s="1"/>
  <c r="K11" i="107"/>
  <c r="F11" i="107"/>
  <c r="O10" i="107"/>
  <c r="F10" i="120" s="1"/>
  <c r="K10" i="107"/>
  <c r="F10" i="107"/>
  <c r="O9" i="107"/>
  <c r="F9" i="120" s="1"/>
  <c r="K9" i="107"/>
  <c r="F9" i="107"/>
  <c r="O8" i="107"/>
  <c r="F8" i="120" s="1"/>
  <c r="K8" i="107"/>
  <c r="F8" i="107"/>
  <c r="O7" i="107"/>
  <c r="F7" i="120" s="1"/>
  <c r="K7" i="107"/>
  <c r="F7" i="107"/>
  <c r="O6" i="107"/>
  <c r="F6" i="120" s="1"/>
  <c r="K6" i="107"/>
  <c r="F6" i="107"/>
  <c r="O5" i="107"/>
  <c r="F5" i="120" s="1"/>
  <c r="K5" i="107"/>
  <c r="F5" i="107"/>
  <c r="O4" i="107"/>
  <c r="F4" i="120" s="1"/>
  <c r="K4" i="107"/>
  <c r="F4" i="107"/>
  <c r="F28" i="120" l="1"/>
  <c r="G28" i="120" s="1"/>
  <c r="G14" i="108"/>
  <c r="G20" i="108"/>
  <c r="G27" i="108"/>
  <c r="G11" i="108"/>
  <c r="G19" i="108"/>
  <c r="G26" i="108"/>
  <c r="G6" i="108"/>
  <c r="G15" i="108"/>
  <c r="G22" i="108"/>
  <c r="G10" i="108"/>
  <c r="G9" i="108"/>
  <c r="G16" i="108"/>
  <c r="G24" i="108"/>
  <c r="G5" i="108"/>
  <c r="G12" i="108"/>
  <c r="G18" i="108"/>
  <c r="G23" i="108"/>
  <c r="G8" i="108"/>
  <c r="G7" i="108"/>
  <c r="G13" i="108"/>
  <c r="G17" i="108"/>
  <c r="G21" i="108"/>
  <c r="G25" i="108"/>
  <c r="K28" i="107"/>
  <c r="O28" i="107"/>
  <c r="F28" i="107"/>
  <c r="G7" i="107" s="1"/>
  <c r="I27" i="106"/>
  <c r="H27" i="106"/>
  <c r="G27" i="106"/>
  <c r="I26" i="106"/>
  <c r="H26" i="106"/>
  <c r="G26" i="106"/>
  <c r="J26" i="106" s="1"/>
  <c r="I25" i="106"/>
  <c r="H25" i="106"/>
  <c r="G25" i="106"/>
  <c r="I24" i="106"/>
  <c r="H24" i="106"/>
  <c r="G24" i="106"/>
  <c r="I23" i="106"/>
  <c r="H23" i="106"/>
  <c r="J23" i="106" s="1"/>
  <c r="G23" i="106"/>
  <c r="I22" i="106"/>
  <c r="H22" i="106"/>
  <c r="G22" i="106"/>
  <c r="J22" i="106" s="1"/>
  <c r="I21" i="106"/>
  <c r="H21" i="106"/>
  <c r="G21" i="106"/>
  <c r="J21" i="106" s="1"/>
  <c r="I20" i="106"/>
  <c r="H20" i="106"/>
  <c r="G20" i="106"/>
  <c r="I19" i="106"/>
  <c r="H19" i="106"/>
  <c r="G19" i="106"/>
  <c r="I18" i="106"/>
  <c r="H18" i="106"/>
  <c r="G18" i="106"/>
  <c r="J18" i="106" s="1"/>
  <c r="I17" i="106"/>
  <c r="J17" i="106" s="1"/>
  <c r="H17" i="106"/>
  <c r="G17" i="106"/>
  <c r="I16" i="106"/>
  <c r="H16" i="106"/>
  <c r="G16" i="106"/>
  <c r="I15" i="106"/>
  <c r="H15" i="106"/>
  <c r="G15" i="106"/>
  <c r="I12" i="106"/>
  <c r="H12" i="106"/>
  <c r="G12" i="106"/>
  <c r="J12" i="106" s="1"/>
  <c r="I11" i="106"/>
  <c r="H11" i="106"/>
  <c r="G11" i="106"/>
  <c r="I10" i="106"/>
  <c r="H10" i="106"/>
  <c r="G10" i="106"/>
  <c r="I9" i="106"/>
  <c r="J9" i="106" s="1"/>
  <c r="H9" i="106"/>
  <c r="G9" i="106"/>
  <c r="I8" i="106"/>
  <c r="H8" i="106"/>
  <c r="G8" i="106"/>
  <c r="I7" i="106"/>
  <c r="H7" i="106"/>
  <c r="G7" i="106"/>
  <c r="I6" i="106"/>
  <c r="H6" i="106"/>
  <c r="G6" i="106"/>
  <c r="J6" i="106" s="1"/>
  <c r="I5" i="106"/>
  <c r="H5" i="106"/>
  <c r="J5" i="106" s="1"/>
  <c r="G5" i="106"/>
  <c r="I4" i="106"/>
  <c r="H4" i="106"/>
  <c r="G4" i="106"/>
  <c r="C5" i="106"/>
  <c r="D5" i="106"/>
  <c r="E5" i="106"/>
  <c r="C6" i="106"/>
  <c r="D6" i="106"/>
  <c r="E6" i="106"/>
  <c r="C7" i="106"/>
  <c r="D7" i="106"/>
  <c r="E7" i="106"/>
  <c r="C8" i="106"/>
  <c r="D8" i="106"/>
  <c r="E8" i="106"/>
  <c r="F8" i="106" s="1"/>
  <c r="C9" i="106"/>
  <c r="D9" i="106"/>
  <c r="E9" i="106"/>
  <c r="C10" i="106"/>
  <c r="D10" i="106"/>
  <c r="E10" i="106"/>
  <c r="C11" i="106"/>
  <c r="D11" i="106"/>
  <c r="E11" i="106"/>
  <c r="C12" i="106"/>
  <c r="F12" i="106" s="1"/>
  <c r="D12" i="106"/>
  <c r="E12" i="106"/>
  <c r="C13" i="106"/>
  <c r="D13" i="106"/>
  <c r="E13" i="106"/>
  <c r="C14" i="106"/>
  <c r="D14" i="106"/>
  <c r="E14" i="106"/>
  <c r="C15" i="106"/>
  <c r="D15" i="106"/>
  <c r="E15" i="106"/>
  <c r="C16" i="106"/>
  <c r="D16" i="106"/>
  <c r="E16" i="106"/>
  <c r="F16" i="106" s="1"/>
  <c r="C17" i="106"/>
  <c r="D17" i="106"/>
  <c r="E17" i="106"/>
  <c r="C18" i="106"/>
  <c r="D18" i="106"/>
  <c r="E18" i="106"/>
  <c r="C19" i="106"/>
  <c r="D19" i="106"/>
  <c r="E19" i="106"/>
  <c r="C20" i="106"/>
  <c r="D20" i="106"/>
  <c r="E20" i="106"/>
  <c r="F20" i="106" s="1"/>
  <c r="C21" i="106"/>
  <c r="D21" i="106"/>
  <c r="E21" i="106"/>
  <c r="C22" i="106"/>
  <c r="F22" i="106" s="1"/>
  <c r="D22" i="106"/>
  <c r="E22" i="106"/>
  <c r="C23" i="106"/>
  <c r="D23" i="106"/>
  <c r="E23" i="106"/>
  <c r="C24" i="106"/>
  <c r="D24" i="106"/>
  <c r="E24" i="106"/>
  <c r="F24" i="106" s="1"/>
  <c r="C25" i="106"/>
  <c r="D25" i="106"/>
  <c r="E25" i="106"/>
  <c r="C26" i="106"/>
  <c r="D26" i="106"/>
  <c r="E26" i="106"/>
  <c r="C27" i="106"/>
  <c r="D27" i="106"/>
  <c r="E27" i="106"/>
  <c r="D4" i="106"/>
  <c r="E4" i="106"/>
  <c r="C4" i="106"/>
  <c r="B29" i="106"/>
  <c r="K29" i="106"/>
  <c r="B27" i="106"/>
  <c r="A27" i="106"/>
  <c r="B26" i="106"/>
  <c r="A26" i="106"/>
  <c r="J25" i="106"/>
  <c r="B25" i="106"/>
  <c r="A25" i="106"/>
  <c r="B24" i="106"/>
  <c r="A24" i="106"/>
  <c r="B23" i="106"/>
  <c r="A23" i="106"/>
  <c r="B22" i="106"/>
  <c r="A22" i="106"/>
  <c r="B21" i="106"/>
  <c r="A21" i="106"/>
  <c r="B20" i="106"/>
  <c r="A20" i="106"/>
  <c r="B19" i="106"/>
  <c r="A19" i="106"/>
  <c r="B18" i="106"/>
  <c r="A18" i="106"/>
  <c r="B17" i="106"/>
  <c r="A17" i="106"/>
  <c r="B16" i="106"/>
  <c r="A16" i="106"/>
  <c r="B15" i="106"/>
  <c r="A15" i="106"/>
  <c r="B14" i="106"/>
  <c r="A14" i="106"/>
  <c r="B13" i="106"/>
  <c r="A13" i="106"/>
  <c r="B12" i="106"/>
  <c r="A12" i="106"/>
  <c r="B11" i="106"/>
  <c r="A11" i="106"/>
  <c r="B10" i="106"/>
  <c r="A10" i="106"/>
  <c r="F9" i="106"/>
  <c r="B9" i="106"/>
  <c r="A9" i="106"/>
  <c r="B8" i="106"/>
  <c r="A8" i="106"/>
  <c r="B7" i="106"/>
  <c r="A7" i="106"/>
  <c r="B6" i="106"/>
  <c r="A6" i="106"/>
  <c r="B5" i="106"/>
  <c r="A5" i="106"/>
  <c r="B4" i="106"/>
  <c r="A4" i="106"/>
  <c r="N28" i="105"/>
  <c r="M28" i="105"/>
  <c r="L28" i="105"/>
  <c r="J28" i="105"/>
  <c r="I28" i="105"/>
  <c r="H28" i="105"/>
  <c r="E28" i="105"/>
  <c r="D28" i="105"/>
  <c r="C28" i="105"/>
  <c r="O27" i="105"/>
  <c r="K27" i="105"/>
  <c r="F27" i="105"/>
  <c r="O26" i="105"/>
  <c r="K26" i="105"/>
  <c r="F26" i="105"/>
  <c r="O25" i="105"/>
  <c r="K25" i="105"/>
  <c r="F25" i="105"/>
  <c r="O24" i="105"/>
  <c r="K24" i="105"/>
  <c r="F24" i="105"/>
  <c r="O23" i="105"/>
  <c r="K23" i="105"/>
  <c r="F23" i="105"/>
  <c r="O22" i="105"/>
  <c r="K22" i="105"/>
  <c r="F22" i="105"/>
  <c r="O21" i="105"/>
  <c r="K21" i="105"/>
  <c r="F21" i="105"/>
  <c r="O20" i="105"/>
  <c r="K20" i="105"/>
  <c r="F20" i="105"/>
  <c r="O19" i="105"/>
  <c r="K19" i="105"/>
  <c r="F19" i="105"/>
  <c r="O18" i="105"/>
  <c r="K18" i="105"/>
  <c r="F18" i="105"/>
  <c r="O17" i="105"/>
  <c r="K17" i="105"/>
  <c r="F17" i="105"/>
  <c r="O16" i="105"/>
  <c r="K16" i="105"/>
  <c r="F16" i="105"/>
  <c r="O15" i="105"/>
  <c r="K15" i="105"/>
  <c r="F15" i="105"/>
  <c r="O14" i="105"/>
  <c r="K14" i="105"/>
  <c r="F14" i="105"/>
  <c r="O13" i="105"/>
  <c r="K13" i="105"/>
  <c r="F13" i="105"/>
  <c r="O12" i="105"/>
  <c r="K12" i="105"/>
  <c r="F12" i="105"/>
  <c r="O11" i="105"/>
  <c r="K11" i="105"/>
  <c r="F11" i="105"/>
  <c r="O10" i="105"/>
  <c r="K10" i="105"/>
  <c r="F10" i="105"/>
  <c r="O9" i="105"/>
  <c r="K9" i="105"/>
  <c r="F9" i="105"/>
  <c r="O8" i="105"/>
  <c r="K8" i="105"/>
  <c r="F8" i="105"/>
  <c r="O7" i="105"/>
  <c r="K7" i="105"/>
  <c r="F7" i="105"/>
  <c r="O6" i="105"/>
  <c r="K6" i="105"/>
  <c r="F6" i="105"/>
  <c r="O5" i="105"/>
  <c r="K5" i="105"/>
  <c r="F5" i="105"/>
  <c r="O4" i="105"/>
  <c r="K4" i="105"/>
  <c r="F4" i="105"/>
  <c r="G4" i="120" l="1"/>
  <c r="J15" i="106"/>
  <c r="J11" i="106"/>
  <c r="G7" i="120"/>
  <c r="F13" i="106"/>
  <c r="F5" i="106"/>
  <c r="G15" i="120"/>
  <c r="F18" i="106"/>
  <c r="G25" i="120"/>
  <c r="G12" i="120"/>
  <c r="J10" i="106"/>
  <c r="G10" i="120"/>
  <c r="G18" i="107"/>
  <c r="G24" i="120"/>
  <c r="G13" i="120"/>
  <c r="G23" i="120"/>
  <c r="G20" i="120"/>
  <c r="G17" i="120"/>
  <c r="G22" i="120"/>
  <c r="G9" i="120"/>
  <c r="G19" i="120"/>
  <c r="G16" i="120"/>
  <c r="G6" i="120"/>
  <c r="G18" i="120"/>
  <c r="G14" i="120"/>
  <c r="G5" i="120"/>
  <c r="G27" i="120"/>
  <c r="G11" i="120"/>
  <c r="G21" i="120"/>
  <c r="G26" i="120"/>
  <c r="G8" i="120"/>
  <c r="F19" i="106"/>
  <c r="J4" i="106"/>
  <c r="J7" i="106"/>
  <c r="J8" i="106"/>
  <c r="J16" i="106"/>
  <c r="J19" i="106"/>
  <c r="J20" i="106"/>
  <c r="J24" i="106"/>
  <c r="J27" i="106"/>
  <c r="G23" i="107"/>
  <c r="G15" i="107"/>
  <c r="G12" i="107"/>
  <c r="G19" i="107"/>
  <c r="G24" i="107"/>
  <c r="G9" i="107"/>
  <c r="G8" i="107"/>
  <c r="G20" i="107"/>
  <c r="G26" i="107"/>
  <c r="G5" i="107"/>
  <c r="G16" i="107"/>
  <c r="G22" i="107"/>
  <c r="G27" i="107"/>
  <c r="G6" i="107"/>
  <c r="G14" i="107"/>
  <c r="G11" i="107"/>
  <c r="G4" i="107"/>
  <c r="G17" i="107"/>
  <c r="G21" i="107"/>
  <c r="G25" i="107"/>
  <c r="G13" i="107"/>
  <c r="G10" i="107"/>
  <c r="K28" i="105"/>
  <c r="O28" i="105"/>
  <c r="F27" i="106"/>
  <c r="F25" i="106"/>
  <c r="F7" i="106"/>
  <c r="F26" i="106"/>
  <c r="F15" i="106"/>
  <c r="F21" i="106"/>
  <c r="F17" i="106"/>
  <c r="F6" i="106"/>
  <c r="F10" i="106"/>
  <c r="F11" i="106"/>
  <c r="F14" i="106"/>
  <c r="F28" i="105"/>
  <c r="G24" i="105" s="1"/>
  <c r="F23" i="106"/>
  <c r="F4" i="106"/>
  <c r="N28" i="104"/>
  <c r="M28" i="104"/>
  <c r="L28" i="104"/>
  <c r="J28" i="104"/>
  <c r="I28" i="104"/>
  <c r="H28" i="104"/>
  <c r="E28" i="104"/>
  <c r="D28" i="104"/>
  <c r="C28" i="104"/>
  <c r="O27" i="104"/>
  <c r="K27" i="104"/>
  <c r="F27" i="104"/>
  <c r="O26" i="104"/>
  <c r="K26" i="104"/>
  <c r="F26" i="104"/>
  <c r="O25" i="104"/>
  <c r="K25" i="104"/>
  <c r="F25" i="104"/>
  <c r="O24" i="104"/>
  <c r="K24" i="104"/>
  <c r="F24" i="104"/>
  <c r="O23" i="104"/>
  <c r="K23" i="104"/>
  <c r="F23" i="104"/>
  <c r="O22" i="104"/>
  <c r="K22" i="104"/>
  <c r="F22" i="104"/>
  <c r="O21" i="104"/>
  <c r="K21" i="104"/>
  <c r="F21" i="104"/>
  <c r="O20" i="104"/>
  <c r="K20" i="104"/>
  <c r="F20" i="104"/>
  <c r="O19" i="104"/>
  <c r="K19" i="104"/>
  <c r="F19" i="104"/>
  <c r="O18" i="104"/>
  <c r="K18" i="104"/>
  <c r="F18" i="104"/>
  <c r="O17" i="104"/>
  <c r="K17" i="104"/>
  <c r="F17" i="104"/>
  <c r="O16" i="104"/>
  <c r="K16" i="104"/>
  <c r="F16" i="104"/>
  <c r="O15" i="104"/>
  <c r="K15" i="104"/>
  <c r="F15" i="104"/>
  <c r="O14" i="104"/>
  <c r="K14" i="104"/>
  <c r="F14" i="104"/>
  <c r="O13" i="104"/>
  <c r="K13" i="104"/>
  <c r="F13" i="104"/>
  <c r="O12" i="104"/>
  <c r="K12" i="104"/>
  <c r="F12" i="104"/>
  <c r="O11" i="104"/>
  <c r="K11" i="104"/>
  <c r="F11" i="104"/>
  <c r="O10" i="104"/>
  <c r="K10" i="104"/>
  <c r="F10" i="104"/>
  <c r="O9" i="104"/>
  <c r="K9" i="104"/>
  <c r="F9" i="104"/>
  <c r="O8" i="104"/>
  <c r="K8" i="104"/>
  <c r="F8" i="104"/>
  <c r="O7" i="104"/>
  <c r="K7" i="104"/>
  <c r="F7" i="104"/>
  <c r="O6" i="104"/>
  <c r="K6" i="104"/>
  <c r="F6" i="104"/>
  <c r="O5" i="104"/>
  <c r="K5" i="104"/>
  <c r="F5" i="104"/>
  <c r="O4" i="104"/>
  <c r="K4" i="104"/>
  <c r="F4" i="104"/>
  <c r="J29" i="106" l="1"/>
  <c r="J30" i="106" s="1"/>
  <c r="G11" i="105"/>
  <c r="G15" i="105"/>
  <c r="G20" i="105"/>
  <c r="G10" i="105"/>
  <c r="G27" i="105"/>
  <c r="G21" i="105"/>
  <c r="G7" i="105"/>
  <c r="G25" i="105"/>
  <c r="G13" i="105"/>
  <c r="G26" i="105"/>
  <c r="G14" i="105"/>
  <c r="G22" i="105"/>
  <c r="G9" i="105"/>
  <c r="G5" i="105"/>
  <c r="G16" i="105"/>
  <c r="G4" i="105"/>
  <c r="G17" i="105"/>
  <c r="G23" i="105"/>
  <c r="F29" i="106"/>
  <c r="F30" i="106" s="1"/>
  <c r="G12" i="105"/>
  <c r="G6" i="105"/>
  <c r="G19" i="105"/>
  <c r="G8" i="105"/>
  <c r="G18" i="105"/>
  <c r="K28" i="104"/>
  <c r="O28" i="104"/>
  <c r="F28" i="104"/>
  <c r="G15" i="104" s="1"/>
  <c r="N28" i="103"/>
  <c r="M28" i="103"/>
  <c r="L28" i="103"/>
  <c r="J28" i="103"/>
  <c r="I28" i="103"/>
  <c r="H28" i="103"/>
  <c r="E28" i="103"/>
  <c r="D28" i="103"/>
  <c r="C28" i="103"/>
  <c r="O27" i="103"/>
  <c r="K27" i="103"/>
  <c r="F27" i="103"/>
  <c r="O26" i="103"/>
  <c r="K26" i="103"/>
  <c r="F26" i="103"/>
  <c r="O25" i="103"/>
  <c r="K25" i="103"/>
  <c r="F25" i="103"/>
  <c r="O24" i="103"/>
  <c r="K24" i="103"/>
  <c r="F24" i="103"/>
  <c r="O23" i="103"/>
  <c r="K23" i="103"/>
  <c r="F23" i="103"/>
  <c r="O22" i="103"/>
  <c r="K22" i="103"/>
  <c r="F22" i="103"/>
  <c r="O21" i="103"/>
  <c r="K21" i="103"/>
  <c r="F21" i="103"/>
  <c r="O20" i="103"/>
  <c r="K20" i="103"/>
  <c r="F20" i="103"/>
  <c r="O19" i="103"/>
  <c r="K19" i="103"/>
  <c r="F19" i="103"/>
  <c r="O18" i="103"/>
  <c r="K18" i="103"/>
  <c r="F18" i="103"/>
  <c r="O17" i="103"/>
  <c r="K17" i="103"/>
  <c r="F17" i="103"/>
  <c r="O16" i="103"/>
  <c r="K16" i="103"/>
  <c r="F16" i="103"/>
  <c r="O15" i="103"/>
  <c r="K15" i="103"/>
  <c r="F15" i="103"/>
  <c r="O14" i="103"/>
  <c r="K14" i="103"/>
  <c r="F14" i="103"/>
  <c r="O13" i="103"/>
  <c r="K13" i="103"/>
  <c r="F13" i="103"/>
  <c r="O12" i="103"/>
  <c r="K12" i="103"/>
  <c r="F12" i="103"/>
  <c r="O11" i="103"/>
  <c r="K11" i="103"/>
  <c r="F11" i="103"/>
  <c r="O10" i="103"/>
  <c r="K10" i="103"/>
  <c r="F10" i="103"/>
  <c r="O9" i="103"/>
  <c r="K9" i="103"/>
  <c r="F9" i="103"/>
  <c r="O8" i="103"/>
  <c r="K8" i="103"/>
  <c r="F8" i="103"/>
  <c r="O7" i="103"/>
  <c r="K7" i="103"/>
  <c r="F7" i="103"/>
  <c r="O6" i="103"/>
  <c r="K6" i="103"/>
  <c r="F6" i="103"/>
  <c r="O5" i="103"/>
  <c r="K5" i="103"/>
  <c r="F5" i="103"/>
  <c r="O4" i="103"/>
  <c r="K4" i="103"/>
  <c r="F4" i="103"/>
  <c r="G17" i="104" l="1"/>
  <c r="G7" i="104"/>
  <c r="G23" i="104"/>
  <c r="G22" i="104"/>
  <c r="G21" i="104"/>
  <c r="G10" i="104"/>
  <c r="G8" i="104"/>
  <c r="G27" i="104"/>
  <c r="G12" i="104"/>
  <c r="G4" i="104"/>
  <c r="G13" i="104"/>
  <c r="G20" i="104"/>
  <c r="G18" i="104"/>
  <c r="G19" i="104"/>
  <c r="G25" i="104"/>
  <c r="G5" i="104"/>
  <c r="G16" i="104"/>
  <c r="G14" i="104"/>
  <c r="G11" i="104"/>
  <c r="G9" i="104"/>
  <c r="G24" i="104"/>
  <c r="G26" i="104"/>
  <c r="G6" i="104"/>
  <c r="O28" i="103"/>
  <c r="F28" i="103"/>
  <c r="G20" i="103" s="1"/>
  <c r="K28" i="103"/>
  <c r="N28" i="102"/>
  <c r="M28" i="102"/>
  <c r="L28" i="102"/>
  <c r="J28" i="102"/>
  <c r="I28" i="102"/>
  <c r="H28" i="102"/>
  <c r="E28" i="102"/>
  <c r="D28" i="102"/>
  <c r="C28" i="102"/>
  <c r="O27" i="102"/>
  <c r="K27" i="102"/>
  <c r="F27" i="102"/>
  <c r="O26" i="102"/>
  <c r="K26" i="102"/>
  <c r="F26" i="102"/>
  <c r="O25" i="102"/>
  <c r="K25" i="102"/>
  <c r="F25" i="102"/>
  <c r="O24" i="102"/>
  <c r="K24" i="102"/>
  <c r="F24" i="102"/>
  <c r="O23" i="102"/>
  <c r="K23" i="102"/>
  <c r="F23" i="102"/>
  <c r="O22" i="102"/>
  <c r="K22" i="102"/>
  <c r="F22" i="102"/>
  <c r="O21" i="102"/>
  <c r="K21" i="102"/>
  <c r="F21" i="102"/>
  <c r="O20" i="102"/>
  <c r="K20" i="102"/>
  <c r="F20" i="102"/>
  <c r="O19" i="102"/>
  <c r="K19" i="102"/>
  <c r="F19" i="102"/>
  <c r="O18" i="102"/>
  <c r="K18" i="102"/>
  <c r="F18" i="102"/>
  <c r="O17" i="102"/>
  <c r="K17" i="102"/>
  <c r="F17" i="102"/>
  <c r="O16" i="102"/>
  <c r="K16" i="102"/>
  <c r="F16" i="102"/>
  <c r="O15" i="102"/>
  <c r="K15" i="102"/>
  <c r="F15" i="102"/>
  <c r="O14" i="102"/>
  <c r="K14" i="102"/>
  <c r="F14" i="102"/>
  <c r="O13" i="102"/>
  <c r="K13" i="102"/>
  <c r="F13" i="102"/>
  <c r="O12" i="102"/>
  <c r="K12" i="102"/>
  <c r="F12" i="102"/>
  <c r="O11" i="102"/>
  <c r="K11" i="102"/>
  <c r="F11" i="102"/>
  <c r="O10" i="102"/>
  <c r="K10" i="102"/>
  <c r="F10" i="102"/>
  <c r="O9" i="102"/>
  <c r="K9" i="102"/>
  <c r="F9" i="102"/>
  <c r="O8" i="102"/>
  <c r="K8" i="102"/>
  <c r="F8" i="102"/>
  <c r="O7" i="102"/>
  <c r="K7" i="102"/>
  <c r="F7" i="102"/>
  <c r="O6" i="102"/>
  <c r="K6" i="102"/>
  <c r="F6" i="102"/>
  <c r="O5" i="102"/>
  <c r="K5" i="102"/>
  <c r="F5" i="102"/>
  <c r="O4" i="102"/>
  <c r="K4" i="102"/>
  <c r="F4" i="102"/>
  <c r="G18" i="103" l="1"/>
  <c r="G24" i="103"/>
  <c r="G15" i="103"/>
  <c r="G17" i="103"/>
  <c r="G13" i="103"/>
  <c r="G16" i="103"/>
  <c r="G10" i="103"/>
  <c r="G7" i="103"/>
  <c r="G4" i="103"/>
  <c r="G9" i="103"/>
  <c r="G26" i="103"/>
  <c r="G6" i="103"/>
  <c r="G12" i="103"/>
  <c r="G25" i="103"/>
  <c r="G11" i="103"/>
  <c r="G22" i="103"/>
  <c r="G27" i="103"/>
  <c r="G19" i="103"/>
  <c r="G21" i="103"/>
  <c r="G5" i="103"/>
  <c r="G8" i="103"/>
  <c r="G14" i="103"/>
  <c r="G23" i="103"/>
  <c r="F28" i="102"/>
  <c r="G27" i="102" s="1"/>
  <c r="O28" i="102"/>
  <c r="K28" i="102"/>
  <c r="C28" i="101"/>
  <c r="G24" i="102" l="1"/>
  <c r="G20" i="102"/>
  <c r="G26" i="102"/>
  <c r="G12" i="102"/>
  <c r="G5" i="102"/>
  <c r="G19" i="102"/>
  <c r="G14" i="102"/>
  <c r="G23" i="102"/>
  <c r="G18" i="102"/>
  <c r="G4" i="102"/>
  <c r="G8" i="102"/>
  <c r="G22" i="102"/>
  <c r="G17" i="102"/>
  <c r="G15" i="102"/>
  <c r="G11" i="102"/>
  <c r="G13" i="102"/>
  <c r="G10" i="102"/>
  <c r="G25" i="102"/>
  <c r="G21" i="102"/>
  <c r="G16" i="102"/>
  <c r="G7" i="102"/>
  <c r="G9" i="102"/>
  <c r="G6" i="102"/>
  <c r="N28" i="101"/>
  <c r="M28" i="101"/>
  <c r="L28" i="101"/>
  <c r="J28" i="101"/>
  <c r="I28" i="101"/>
  <c r="H28" i="101"/>
  <c r="E28" i="101"/>
  <c r="D28" i="101"/>
  <c r="O27" i="101"/>
  <c r="K27" i="101"/>
  <c r="F27" i="101"/>
  <c r="O26" i="101"/>
  <c r="K26" i="101"/>
  <c r="F26" i="101"/>
  <c r="O25" i="101"/>
  <c r="K25" i="101"/>
  <c r="F25" i="101"/>
  <c r="O24" i="101"/>
  <c r="K24" i="101"/>
  <c r="F24" i="101"/>
  <c r="O23" i="101"/>
  <c r="K23" i="101"/>
  <c r="F23" i="101"/>
  <c r="O22" i="101"/>
  <c r="K22" i="101"/>
  <c r="F22" i="101"/>
  <c r="O21" i="101"/>
  <c r="K21" i="101"/>
  <c r="F21" i="101"/>
  <c r="O20" i="101"/>
  <c r="K20" i="101"/>
  <c r="F20" i="101"/>
  <c r="O19" i="101"/>
  <c r="K19" i="101"/>
  <c r="F19" i="101"/>
  <c r="O18" i="101"/>
  <c r="K18" i="101"/>
  <c r="F18" i="101"/>
  <c r="O17" i="101"/>
  <c r="K17" i="101"/>
  <c r="F17" i="101"/>
  <c r="O16" i="101"/>
  <c r="K16" i="101"/>
  <c r="F16" i="101"/>
  <c r="O15" i="101"/>
  <c r="K15" i="101"/>
  <c r="F15" i="101"/>
  <c r="O14" i="101"/>
  <c r="K14" i="101"/>
  <c r="F14" i="101"/>
  <c r="O13" i="101"/>
  <c r="K13" i="101"/>
  <c r="F13" i="101"/>
  <c r="O12" i="101"/>
  <c r="K12" i="101"/>
  <c r="F12" i="101"/>
  <c r="O11" i="101"/>
  <c r="K11" i="101"/>
  <c r="F11" i="101"/>
  <c r="O10" i="101"/>
  <c r="K10" i="101"/>
  <c r="F10" i="101"/>
  <c r="O9" i="101"/>
  <c r="K9" i="101"/>
  <c r="F9" i="101"/>
  <c r="O8" i="101"/>
  <c r="K8" i="101"/>
  <c r="F8" i="101"/>
  <c r="O7" i="101"/>
  <c r="K7" i="101"/>
  <c r="F7" i="101"/>
  <c r="O6" i="101"/>
  <c r="K6" i="101"/>
  <c r="F6" i="101"/>
  <c r="O5" i="101"/>
  <c r="K5" i="101"/>
  <c r="F5" i="101"/>
  <c r="O4" i="101"/>
  <c r="K4" i="101"/>
  <c r="F4" i="101"/>
  <c r="O28" i="101" l="1"/>
  <c r="F28" i="101"/>
  <c r="G4" i="101" s="1"/>
  <c r="K28" i="101"/>
  <c r="N28" i="100"/>
  <c r="M28" i="100"/>
  <c r="L28" i="100"/>
  <c r="J28" i="100"/>
  <c r="I28" i="100"/>
  <c r="H28" i="100"/>
  <c r="E28" i="100"/>
  <c r="D28" i="100"/>
  <c r="C28" i="100"/>
  <c r="O27" i="100"/>
  <c r="K27" i="100"/>
  <c r="F27" i="100"/>
  <c r="O26" i="100"/>
  <c r="K26" i="100"/>
  <c r="F26" i="100"/>
  <c r="O25" i="100"/>
  <c r="K25" i="100"/>
  <c r="F25" i="100"/>
  <c r="O24" i="100"/>
  <c r="K24" i="100"/>
  <c r="F24" i="100"/>
  <c r="O23" i="100"/>
  <c r="K23" i="100"/>
  <c r="F23" i="100"/>
  <c r="O22" i="100"/>
  <c r="K22" i="100"/>
  <c r="F22" i="100"/>
  <c r="O21" i="100"/>
  <c r="K21" i="100"/>
  <c r="F21" i="100"/>
  <c r="O20" i="100"/>
  <c r="K20" i="100"/>
  <c r="F20" i="100"/>
  <c r="O19" i="100"/>
  <c r="K19" i="100"/>
  <c r="F19" i="100"/>
  <c r="O18" i="100"/>
  <c r="K18" i="100"/>
  <c r="F18" i="100"/>
  <c r="O17" i="100"/>
  <c r="K17" i="100"/>
  <c r="F17" i="100"/>
  <c r="O16" i="100"/>
  <c r="K16" i="100"/>
  <c r="F16" i="100"/>
  <c r="O15" i="100"/>
  <c r="K15" i="100"/>
  <c r="F15" i="100"/>
  <c r="O14" i="100"/>
  <c r="K14" i="100"/>
  <c r="F14" i="100"/>
  <c r="O13" i="100"/>
  <c r="K13" i="100"/>
  <c r="F13" i="100"/>
  <c r="O12" i="100"/>
  <c r="K12" i="100"/>
  <c r="F12" i="100"/>
  <c r="O11" i="100"/>
  <c r="K11" i="100"/>
  <c r="F11" i="100"/>
  <c r="O10" i="100"/>
  <c r="K10" i="100"/>
  <c r="F10" i="100"/>
  <c r="O9" i="100"/>
  <c r="K9" i="100"/>
  <c r="F9" i="100"/>
  <c r="O8" i="100"/>
  <c r="K8" i="100"/>
  <c r="F8" i="100"/>
  <c r="O7" i="100"/>
  <c r="K7" i="100"/>
  <c r="F7" i="100"/>
  <c r="O6" i="100"/>
  <c r="K6" i="100"/>
  <c r="F6" i="100"/>
  <c r="O5" i="100"/>
  <c r="K5" i="100"/>
  <c r="F5" i="100"/>
  <c r="O4" i="100"/>
  <c r="K4" i="100"/>
  <c r="F4" i="100"/>
  <c r="G22" i="101" l="1"/>
  <c r="G6" i="101"/>
  <c r="G15" i="101"/>
  <c r="G16" i="101"/>
  <c r="G21" i="101"/>
  <c r="G25" i="101"/>
  <c r="G18" i="101"/>
  <c r="G27" i="101"/>
  <c r="G11" i="101"/>
  <c r="G12" i="101"/>
  <c r="G13" i="101"/>
  <c r="G20" i="101"/>
  <c r="G5" i="101"/>
  <c r="G14" i="101"/>
  <c r="G23" i="101"/>
  <c r="G7" i="101"/>
  <c r="G8" i="101"/>
  <c r="G9" i="101"/>
  <c r="G17" i="101"/>
  <c r="G26" i="101"/>
  <c r="G10" i="101"/>
  <c r="G19" i="101"/>
  <c r="G24" i="101"/>
  <c r="K28" i="100"/>
  <c r="O28" i="100"/>
  <c r="F28" i="100"/>
  <c r="G25" i="100" s="1"/>
  <c r="F26" i="99"/>
  <c r="N28" i="99"/>
  <c r="M28" i="99"/>
  <c r="L28" i="99"/>
  <c r="J28" i="99"/>
  <c r="I28" i="99"/>
  <c r="H28" i="99"/>
  <c r="E28" i="99"/>
  <c r="D28" i="99"/>
  <c r="C28" i="99"/>
  <c r="O27" i="99"/>
  <c r="K27" i="99"/>
  <c r="F27" i="99"/>
  <c r="O26" i="99"/>
  <c r="K26" i="99"/>
  <c r="O25" i="99"/>
  <c r="K25" i="99"/>
  <c r="F25" i="99"/>
  <c r="O24" i="99"/>
  <c r="K24" i="99"/>
  <c r="F24" i="99"/>
  <c r="O23" i="99"/>
  <c r="K23" i="99"/>
  <c r="F23" i="99"/>
  <c r="O22" i="99"/>
  <c r="K22" i="99"/>
  <c r="F22" i="99"/>
  <c r="O21" i="99"/>
  <c r="K21" i="99"/>
  <c r="F21" i="99"/>
  <c r="O20" i="99"/>
  <c r="K20" i="99"/>
  <c r="F20" i="99"/>
  <c r="O19" i="99"/>
  <c r="K19" i="99"/>
  <c r="F19" i="99"/>
  <c r="O18" i="99"/>
  <c r="K18" i="99"/>
  <c r="F18" i="99"/>
  <c r="O17" i="99"/>
  <c r="K17" i="99"/>
  <c r="F17" i="99"/>
  <c r="O16" i="99"/>
  <c r="K16" i="99"/>
  <c r="F16" i="99"/>
  <c r="O15" i="99"/>
  <c r="K15" i="99"/>
  <c r="F15" i="99"/>
  <c r="O14" i="99"/>
  <c r="K14" i="99"/>
  <c r="F14" i="99"/>
  <c r="O13" i="99"/>
  <c r="K13" i="99"/>
  <c r="F13" i="99"/>
  <c r="O12" i="99"/>
  <c r="K12" i="99"/>
  <c r="F12" i="99"/>
  <c r="O11" i="99"/>
  <c r="K11" i="99"/>
  <c r="F11" i="99"/>
  <c r="O10" i="99"/>
  <c r="K10" i="99"/>
  <c r="F10" i="99"/>
  <c r="O9" i="99"/>
  <c r="K9" i="99"/>
  <c r="F9" i="99"/>
  <c r="O8" i="99"/>
  <c r="K8" i="99"/>
  <c r="F8" i="99"/>
  <c r="O7" i="99"/>
  <c r="K7" i="99"/>
  <c r="F7" i="99"/>
  <c r="O6" i="99"/>
  <c r="K6" i="99"/>
  <c r="F6" i="99"/>
  <c r="O5" i="99"/>
  <c r="K5" i="99"/>
  <c r="F5" i="99"/>
  <c r="O4" i="99"/>
  <c r="K4" i="99"/>
  <c r="F4" i="99"/>
  <c r="G14" i="100" l="1"/>
  <c r="G4" i="100"/>
  <c r="G10" i="100"/>
  <c r="G17" i="100"/>
  <c r="G26" i="100"/>
  <c r="G19" i="100"/>
  <c r="G22" i="100"/>
  <c r="G9" i="100"/>
  <c r="G11" i="100"/>
  <c r="G20" i="100"/>
  <c r="G27" i="100"/>
  <c r="G8" i="100"/>
  <c r="G15" i="100"/>
  <c r="G23" i="100"/>
  <c r="G5" i="100"/>
  <c r="G13" i="100"/>
  <c r="G18" i="100"/>
  <c r="G24" i="100"/>
  <c r="G6" i="100"/>
  <c r="G7" i="100"/>
  <c r="G12" i="100"/>
  <c r="G16" i="100"/>
  <c r="G21" i="100"/>
  <c r="K28" i="99"/>
  <c r="O28" i="99"/>
  <c r="F28" i="99"/>
  <c r="G17" i="99" s="1"/>
  <c r="O4" i="98"/>
  <c r="N28" i="98"/>
  <c r="M28" i="98"/>
  <c r="L28" i="98"/>
  <c r="J28" i="98"/>
  <c r="I28" i="98"/>
  <c r="H28" i="98"/>
  <c r="E28" i="98"/>
  <c r="D28" i="98"/>
  <c r="C28" i="98"/>
  <c r="O27" i="98"/>
  <c r="K27" i="98"/>
  <c r="F27" i="98"/>
  <c r="O26" i="98"/>
  <c r="K26" i="98"/>
  <c r="F26" i="98"/>
  <c r="O25" i="98"/>
  <c r="K25" i="98"/>
  <c r="F25" i="98"/>
  <c r="O24" i="98"/>
  <c r="K24" i="98"/>
  <c r="F24" i="98"/>
  <c r="O23" i="98"/>
  <c r="K23" i="98"/>
  <c r="F23" i="98"/>
  <c r="O22" i="98"/>
  <c r="K22" i="98"/>
  <c r="F22" i="98"/>
  <c r="O21" i="98"/>
  <c r="K21" i="98"/>
  <c r="F21" i="98"/>
  <c r="O20" i="98"/>
  <c r="K20" i="98"/>
  <c r="F20" i="98"/>
  <c r="O19" i="98"/>
  <c r="K19" i="98"/>
  <c r="F19" i="98"/>
  <c r="O18" i="98"/>
  <c r="K18" i="98"/>
  <c r="F18" i="98"/>
  <c r="O17" i="98"/>
  <c r="K17" i="98"/>
  <c r="F17" i="98"/>
  <c r="O16" i="98"/>
  <c r="K16" i="98"/>
  <c r="F16" i="98"/>
  <c r="O15" i="98"/>
  <c r="K15" i="98"/>
  <c r="F15" i="98"/>
  <c r="O14" i="98"/>
  <c r="K14" i="98"/>
  <c r="F14" i="98"/>
  <c r="O13" i="98"/>
  <c r="K13" i="98"/>
  <c r="F13" i="98"/>
  <c r="O12" i="98"/>
  <c r="K12" i="98"/>
  <c r="F12" i="98"/>
  <c r="O11" i="98"/>
  <c r="K11" i="98"/>
  <c r="F11" i="98"/>
  <c r="O10" i="98"/>
  <c r="K10" i="98"/>
  <c r="F10" i="98"/>
  <c r="O9" i="98"/>
  <c r="K9" i="98"/>
  <c r="F9" i="98"/>
  <c r="O8" i="98"/>
  <c r="K8" i="98"/>
  <c r="F8" i="98"/>
  <c r="O7" i="98"/>
  <c r="K7" i="98"/>
  <c r="F7" i="98"/>
  <c r="O6" i="98"/>
  <c r="K6" i="98"/>
  <c r="F6" i="98"/>
  <c r="O5" i="98"/>
  <c r="K5" i="98"/>
  <c r="F5" i="98"/>
  <c r="K4" i="98"/>
  <c r="F4" i="98"/>
  <c r="G19" i="99" l="1"/>
  <c r="G10" i="99"/>
  <c r="G20" i="99"/>
  <c r="G26" i="99"/>
  <c r="G13" i="99"/>
  <c r="G16" i="99"/>
  <c r="G22" i="99"/>
  <c r="G27" i="99"/>
  <c r="G15" i="99"/>
  <c r="G25" i="99"/>
  <c r="G9" i="99"/>
  <c r="G4" i="99"/>
  <c r="G12" i="99"/>
  <c r="G18" i="99"/>
  <c r="G6" i="99"/>
  <c r="G11" i="99"/>
  <c r="G21" i="99"/>
  <c r="G5" i="99"/>
  <c r="G24" i="99"/>
  <c r="G8" i="99"/>
  <c r="G14" i="99"/>
  <c r="G23" i="99"/>
  <c r="G7" i="99"/>
  <c r="O28" i="98"/>
  <c r="F28" i="98"/>
  <c r="G13" i="98" s="1"/>
  <c r="G5" i="98"/>
  <c r="G21" i="98"/>
  <c r="G25" i="98"/>
  <c r="K28" i="98"/>
  <c r="G12" i="98"/>
  <c r="G16" i="98"/>
  <c r="G11" i="98"/>
  <c r="G19" i="98"/>
  <c r="G10" i="98"/>
  <c r="G14" i="98"/>
  <c r="G4" i="98"/>
  <c r="N28" i="97"/>
  <c r="M28" i="97"/>
  <c r="L28" i="97"/>
  <c r="J28" i="97"/>
  <c r="I28" i="97"/>
  <c r="H28" i="97"/>
  <c r="E28" i="97"/>
  <c r="D28" i="97"/>
  <c r="C28" i="97"/>
  <c r="O27" i="97"/>
  <c r="K27" i="97"/>
  <c r="F27" i="97"/>
  <c r="O26" i="97"/>
  <c r="K26" i="97"/>
  <c r="F26" i="97"/>
  <c r="O25" i="97"/>
  <c r="K25" i="97"/>
  <c r="F25" i="97"/>
  <c r="O24" i="97"/>
  <c r="K24" i="97"/>
  <c r="F24" i="97"/>
  <c r="O23" i="97"/>
  <c r="K23" i="97"/>
  <c r="F23" i="97"/>
  <c r="O22" i="97"/>
  <c r="K22" i="97"/>
  <c r="F22" i="97"/>
  <c r="O21" i="97"/>
  <c r="K21" i="97"/>
  <c r="F21" i="97"/>
  <c r="O20" i="97"/>
  <c r="K20" i="97"/>
  <c r="F20" i="97"/>
  <c r="O19" i="97"/>
  <c r="K19" i="97"/>
  <c r="F19" i="97"/>
  <c r="O18" i="97"/>
  <c r="K18" i="97"/>
  <c r="F18" i="97"/>
  <c r="O17" i="97"/>
  <c r="K17" i="97"/>
  <c r="F17" i="97"/>
  <c r="O16" i="97"/>
  <c r="K16" i="97"/>
  <c r="F16" i="97"/>
  <c r="O15" i="97"/>
  <c r="K15" i="97"/>
  <c r="F15" i="97"/>
  <c r="O14" i="97"/>
  <c r="K14" i="97"/>
  <c r="F14" i="97"/>
  <c r="O13" i="97"/>
  <c r="K13" i="97"/>
  <c r="F13" i="97"/>
  <c r="O12" i="97"/>
  <c r="K12" i="97"/>
  <c r="F12" i="97"/>
  <c r="O11" i="97"/>
  <c r="K11" i="97"/>
  <c r="F11" i="97"/>
  <c r="O10" i="97"/>
  <c r="K10" i="97"/>
  <c r="F10" i="97"/>
  <c r="O9" i="97"/>
  <c r="K9" i="97"/>
  <c r="F9" i="97"/>
  <c r="O8" i="97"/>
  <c r="K8" i="97"/>
  <c r="F8" i="97"/>
  <c r="O7" i="97"/>
  <c r="K7" i="97"/>
  <c r="F7" i="97"/>
  <c r="O6" i="97"/>
  <c r="K6" i="97"/>
  <c r="F6" i="97"/>
  <c r="O5" i="97"/>
  <c r="K5" i="97"/>
  <c r="F5" i="97"/>
  <c r="O4" i="97"/>
  <c r="K4" i="97"/>
  <c r="F4" i="97"/>
  <c r="G26" i="98" l="1"/>
  <c r="G27" i="98"/>
  <c r="G7" i="98"/>
  <c r="G8" i="98"/>
  <c r="G17" i="98"/>
  <c r="G18" i="98"/>
  <c r="G23" i="98"/>
  <c r="G24" i="98"/>
  <c r="G9" i="98"/>
  <c r="G22" i="98"/>
  <c r="G6" i="98"/>
  <c r="G15" i="98"/>
  <c r="G20" i="98"/>
  <c r="K28" i="97"/>
  <c r="O28" i="97"/>
  <c r="F28" i="97"/>
  <c r="G22" i="97" s="1"/>
  <c r="O4" i="96"/>
  <c r="N28" i="96"/>
  <c r="M28" i="96"/>
  <c r="L28" i="96"/>
  <c r="J28" i="96"/>
  <c r="I28" i="96"/>
  <c r="H28" i="96"/>
  <c r="E28" i="96"/>
  <c r="D28" i="96"/>
  <c r="C28" i="96"/>
  <c r="O27" i="96"/>
  <c r="K27" i="96"/>
  <c r="F27" i="96"/>
  <c r="O26" i="96"/>
  <c r="K26" i="96"/>
  <c r="F26" i="96"/>
  <c r="O25" i="96"/>
  <c r="K25" i="96"/>
  <c r="F25" i="96"/>
  <c r="O24" i="96"/>
  <c r="K24" i="96"/>
  <c r="F24" i="96"/>
  <c r="O23" i="96"/>
  <c r="K23" i="96"/>
  <c r="F23" i="96"/>
  <c r="O22" i="96"/>
  <c r="K22" i="96"/>
  <c r="F22" i="96"/>
  <c r="O21" i="96"/>
  <c r="K21" i="96"/>
  <c r="F21" i="96"/>
  <c r="O20" i="96"/>
  <c r="K20" i="96"/>
  <c r="F20" i="96"/>
  <c r="O19" i="96"/>
  <c r="K19" i="96"/>
  <c r="F19" i="96"/>
  <c r="O18" i="96"/>
  <c r="K18" i="96"/>
  <c r="F18" i="96"/>
  <c r="O17" i="96"/>
  <c r="K17" i="96"/>
  <c r="F17" i="96"/>
  <c r="O16" i="96"/>
  <c r="K16" i="96"/>
  <c r="F16" i="96"/>
  <c r="O15" i="96"/>
  <c r="K15" i="96"/>
  <c r="F15" i="96"/>
  <c r="O14" i="96"/>
  <c r="K14" i="96"/>
  <c r="F14" i="96"/>
  <c r="O13" i="96"/>
  <c r="K13" i="96"/>
  <c r="F13" i="96"/>
  <c r="O12" i="96"/>
  <c r="K12" i="96"/>
  <c r="F12" i="96"/>
  <c r="O11" i="96"/>
  <c r="K11" i="96"/>
  <c r="F11" i="96"/>
  <c r="O10" i="96"/>
  <c r="K10" i="96"/>
  <c r="F10" i="96"/>
  <c r="O9" i="96"/>
  <c r="K9" i="96"/>
  <c r="F9" i="96"/>
  <c r="O8" i="96"/>
  <c r="K8" i="96"/>
  <c r="F8" i="96"/>
  <c r="O7" i="96"/>
  <c r="K7" i="96"/>
  <c r="F7" i="96"/>
  <c r="O6" i="96"/>
  <c r="K6" i="96"/>
  <c r="F6" i="96"/>
  <c r="O5" i="96"/>
  <c r="K5" i="96"/>
  <c r="F5" i="96"/>
  <c r="K4" i="96"/>
  <c r="F4" i="96"/>
  <c r="G14" i="97" l="1"/>
  <c r="G25" i="97"/>
  <c r="G9" i="97"/>
  <c r="G27" i="97"/>
  <c r="G16" i="97"/>
  <c r="G11" i="97"/>
  <c r="G24" i="97"/>
  <c r="G8" i="97"/>
  <c r="G17" i="97"/>
  <c r="G18" i="97"/>
  <c r="G19" i="97"/>
  <c r="G5" i="97"/>
  <c r="G6" i="97"/>
  <c r="G12" i="97"/>
  <c r="G21" i="97"/>
  <c r="G26" i="97"/>
  <c r="G23" i="97"/>
  <c r="G7" i="97"/>
  <c r="G20" i="97"/>
  <c r="G4" i="97"/>
  <c r="G13" i="97"/>
  <c r="G10" i="97"/>
  <c r="G15" i="97"/>
  <c r="K28" i="96"/>
  <c r="O28" i="96"/>
  <c r="F28" i="96"/>
  <c r="G9" i="96" s="1"/>
  <c r="E28" i="95"/>
  <c r="N28" i="95"/>
  <c r="M28" i="95"/>
  <c r="L28" i="95"/>
  <c r="J28" i="95"/>
  <c r="I28" i="95"/>
  <c r="H28" i="95"/>
  <c r="D28" i="95"/>
  <c r="C28" i="95"/>
  <c r="O27" i="95"/>
  <c r="K27" i="95"/>
  <c r="F27" i="95"/>
  <c r="O26" i="95"/>
  <c r="K26" i="95"/>
  <c r="F26" i="95"/>
  <c r="O25" i="95"/>
  <c r="K25" i="95"/>
  <c r="F25" i="95"/>
  <c r="O24" i="95"/>
  <c r="K24" i="95"/>
  <c r="F24" i="95"/>
  <c r="O23" i="95"/>
  <c r="K23" i="95"/>
  <c r="F23" i="95"/>
  <c r="O22" i="95"/>
  <c r="K22" i="95"/>
  <c r="F22" i="95"/>
  <c r="O21" i="95"/>
  <c r="K21" i="95"/>
  <c r="F21" i="95"/>
  <c r="O20" i="95"/>
  <c r="K20" i="95"/>
  <c r="F20" i="95"/>
  <c r="O19" i="95"/>
  <c r="K19" i="95"/>
  <c r="F19" i="95"/>
  <c r="O18" i="95"/>
  <c r="K18" i="95"/>
  <c r="F18" i="95"/>
  <c r="O17" i="95"/>
  <c r="K17" i="95"/>
  <c r="F17" i="95"/>
  <c r="O16" i="95"/>
  <c r="K16" i="95"/>
  <c r="F16" i="95"/>
  <c r="O15" i="95"/>
  <c r="K15" i="95"/>
  <c r="F15" i="95"/>
  <c r="O14" i="95"/>
  <c r="K14" i="95"/>
  <c r="F14" i="95"/>
  <c r="O13" i="95"/>
  <c r="K13" i="95"/>
  <c r="F13" i="95"/>
  <c r="O12" i="95"/>
  <c r="K12" i="95"/>
  <c r="F12" i="95"/>
  <c r="O11" i="95"/>
  <c r="K11" i="95"/>
  <c r="F11" i="95"/>
  <c r="O10" i="95"/>
  <c r="K10" i="95"/>
  <c r="F10" i="95"/>
  <c r="O9" i="95"/>
  <c r="K9" i="95"/>
  <c r="F9" i="95"/>
  <c r="O8" i="95"/>
  <c r="K8" i="95"/>
  <c r="F8" i="95"/>
  <c r="O7" i="95"/>
  <c r="K7" i="95"/>
  <c r="F7" i="95"/>
  <c r="O6" i="95"/>
  <c r="K6" i="95"/>
  <c r="F6" i="95"/>
  <c r="O5" i="95"/>
  <c r="K5" i="95"/>
  <c r="F5" i="95"/>
  <c r="O4" i="95"/>
  <c r="K4" i="95"/>
  <c r="F4" i="95"/>
  <c r="G6" i="96" l="1"/>
  <c r="G22" i="96"/>
  <c r="G27" i="96"/>
  <c r="G14" i="96"/>
  <c r="G25" i="96"/>
  <c r="G11" i="96"/>
  <c r="G26" i="96"/>
  <c r="G10" i="96"/>
  <c r="G13" i="96"/>
  <c r="G12" i="96"/>
  <c r="G18" i="96"/>
  <c r="G16" i="96"/>
  <c r="G15" i="96"/>
  <c r="G24" i="96"/>
  <c r="G5" i="96"/>
  <c r="G8" i="96"/>
  <c r="G23" i="96"/>
  <c r="G7" i="96"/>
  <c r="G21" i="96"/>
  <c r="G4" i="96"/>
  <c r="G19" i="96"/>
  <c r="G20" i="96"/>
  <c r="G17" i="96"/>
  <c r="K28" i="95"/>
  <c r="O28" i="95"/>
  <c r="F28" i="95"/>
  <c r="G8" i="95" s="1"/>
  <c r="N28" i="94"/>
  <c r="M28" i="94"/>
  <c r="L28" i="94"/>
  <c r="J28" i="94"/>
  <c r="I29" i="106" s="1"/>
  <c r="I28" i="94"/>
  <c r="H29" i="106" s="1"/>
  <c r="H28" i="94"/>
  <c r="G29" i="106" s="1"/>
  <c r="E28" i="94"/>
  <c r="E29" i="106" s="1"/>
  <c r="D28" i="94"/>
  <c r="D29" i="106" s="1"/>
  <c r="C28" i="94"/>
  <c r="C29" i="106" s="1"/>
  <c r="O27" i="94"/>
  <c r="K27" i="94"/>
  <c r="F27" i="94"/>
  <c r="O26" i="94"/>
  <c r="K26" i="94"/>
  <c r="F26" i="94"/>
  <c r="O25" i="94"/>
  <c r="K25" i="94"/>
  <c r="F25" i="94"/>
  <c r="O24" i="94"/>
  <c r="K24" i="94"/>
  <c r="F24" i="94"/>
  <c r="O23" i="94"/>
  <c r="K23" i="94"/>
  <c r="F23" i="94"/>
  <c r="O22" i="94"/>
  <c r="K22" i="94"/>
  <c r="F22" i="94"/>
  <c r="O21" i="94"/>
  <c r="K21" i="94"/>
  <c r="F21" i="94"/>
  <c r="O20" i="94"/>
  <c r="K20" i="94"/>
  <c r="F20" i="94"/>
  <c r="O19" i="94"/>
  <c r="K19" i="94"/>
  <c r="F19" i="94"/>
  <c r="O18" i="94"/>
  <c r="K18" i="94"/>
  <c r="F18" i="94"/>
  <c r="O17" i="94"/>
  <c r="K17" i="94"/>
  <c r="F17" i="94"/>
  <c r="O16" i="94"/>
  <c r="K16" i="94"/>
  <c r="F16" i="94"/>
  <c r="O15" i="94"/>
  <c r="K15" i="94"/>
  <c r="F15" i="94"/>
  <c r="O14" i="94"/>
  <c r="K14" i="94"/>
  <c r="F14" i="94"/>
  <c r="O13" i="94"/>
  <c r="K13" i="94"/>
  <c r="F13" i="94"/>
  <c r="O12" i="94"/>
  <c r="K12" i="94"/>
  <c r="F12" i="94"/>
  <c r="O11" i="94"/>
  <c r="K11" i="94"/>
  <c r="F11" i="94"/>
  <c r="O10" i="94"/>
  <c r="K10" i="94"/>
  <c r="F10" i="94"/>
  <c r="O9" i="94"/>
  <c r="K9" i="94"/>
  <c r="F9" i="94"/>
  <c r="O8" i="94"/>
  <c r="K8" i="94"/>
  <c r="F8" i="94"/>
  <c r="O7" i="94"/>
  <c r="K7" i="94"/>
  <c r="F7" i="94"/>
  <c r="O6" i="94"/>
  <c r="K6" i="94"/>
  <c r="F6" i="94"/>
  <c r="O5" i="94"/>
  <c r="K5" i="94"/>
  <c r="F5" i="94"/>
  <c r="O4" i="94"/>
  <c r="K4" i="94"/>
  <c r="F4" i="94"/>
  <c r="H27" i="93"/>
  <c r="H26" i="93"/>
  <c r="H25" i="93"/>
  <c r="H24" i="93"/>
  <c r="H23" i="93"/>
  <c r="H22" i="93"/>
  <c r="H21" i="93"/>
  <c r="H20" i="93"/>
  <c r="H19" i="93"/>
  <c r="H18" i="93"/>
  <c r="H17" i="93"/>
  <c r="H16" i="93"/>
  <c r="H15" i="93"/>
  <c r="H14" i="93"/>
  <c r="H13" i="93"/>
  <c r="H12" i="93"/>
  <c r="H11" i="93"/>
  <c r="H10" i="93"/>
  <c r="H9" i="93"/>
  <c r="H8" i="93"/>
  <c r="H7" i="93"/>
  <c r="H6" i="93"/>
  <c r="H5" i="93"/>
  <c r="H4" i="93"/>
  <c r="G27" i="93"/>
  <c r="G26" i="93"/>
  <c r="G25" i="93"/>
  <c r="G24" i="93"/>
  <c r="G23" i="93"/>
  <c r="G22" i="93"/>
  <c r="G21" i="93"/>
  <c r="G20" i="93"/>
  <c r="G19" i="93"/>
  <c r="G18" i="93"/>
  <c r="G17" i="93"/>
  <c r="G16" i="93"/>
  <c r="G15" i="93"/>
  <c r="G14" i="93"/>
  <c r="G13" i="93"/>
  <c r="G12" i="93"/>
  <c r="G11" i="93"/>
  <c r="G10" i="93"/>
  <c r="G9" i="93"/>
  <c r="G8" i="93"/>
  <c r="G7" i="93"/>
  <c r="G6" i="93"/>
  <c r="G5" i="93"/>
  <c r="G4" i="93"/>
  <c r="K29" i="93"/>
  <c r="K28" i="93"/>
  <c r="G4" i="95" l="1"/>
  <c r="G18" i="95"/>
  <c r="G6" i="95"/>
  <c r="G13" i="95"/>
  <c r="G11" i="95"/>
  <c r="G7" i="95"/>
  <c r="G25" i="95"/>
  <c r="G9" i="95"/>
  <c r="G14" i="95"/>
  <c r="G24" i="95"/>
  <c r="G27" i="95"/>
  <c r="G20" i="95"/>
  <c r="G21" i="95"/>
  <c r="G5" i="95"/>
  <c r="G10" i="95"/>
  <c r="G12" i="95"/>
  <c r="G23" i="95"/>
  <c r="G16" i="95"/>
  <c r="G17" i="95"/>
  <c r="G22" i="95"/>
  <c r="G19" i="95"/>
  <c r="G26" i="95"/>
  <c r="G15" i="95"/>
  <c r="K28" i="94"/>
  <c r="O28" i="94"/>
  <c r="F28" i="94"/>
  <c r="G16" i="94" s="1"/>
  <c r="F27" i="92"/>
  <c r="F4" i="92"/>
  <c r="E5" i="93"/>
  <c r="C4" i="93"/>
  <c r="F25" i="93"/>
  <c r="F23" i="93"/>
  <c r="F20" i="93"/>
  <c r="F19" i="93"/>
  <c r="F17" i="93"/>
  <c r="E11" i="93"/>
  <c r="D11" i="93"/>
  <c r="C11" i="93"/>
  <c r="E10" i="93"/>
  <c r="D10" i="93"/>
  <c r="C10" i="93"/>
  <c r="E9" i="93"/>
  <c r="D9" i="93"/>
  <c r="C9" i="93"/>
  <c r="E8" i="93"/>
  <c r="D8" i="93"/>
  <c r="C8" i="93"/>
  <c r="E7" i="93"/>
  <c r="D7" i="93"/>
  <c r="C7" i="93"/>
  <c r="E6" i="93"/>
  <c r="D6" i="93"/>
  <c r="C6" i="93"/>
  <c r="D5" i="93"/>
  <c r="C5" i="93"/>
  <c r="E4" i="93"/>
  <c r="D4" i="93"/>
  <c r="B29" i="93"/>
  <c r="B27" i="93"/>
  <c r="A27" i="93"/>
  <c r="F26" i="93"/>
  <c r="B26" i="93"/>
  <c r="A26" i="93"/>
  <c r="B25" i="93"/>
  <c r="A25" i="93"/>
  <c r="B24" i="93"/>
  <c r="A24" i="93"/>
  <c r="B23" i="93"/>
  <c r="A23" i="93"/>
  <c r="B22" i="93"/>
  <c r="A22" i="93"/>
  <c r="F21" i="93"/>
  <c r="B21" i="93"/>
  <c r="A21" i="93"/>
  <c r="B20" i="93"/>
  <c r="A20" i="93"/>
  <c r="B19" i="93"/>
  <c r="A19" i="93"/>
  <c r="B18" i="93"/>
  <c r="A18" i="93"/>
  <c r="B17" i="93"/>
  <c r="A17" i="93"/>
  <c r="B16" i="93"/>
  <c r="A16" i="93"/>
  <c r="F15" i="93"/>
  <c r="B15" i="93"/>
  <c r="A15" i="93"/>
  <c r="B14" i="93"/>
  <c r="A14" i="93"/>
  <c r="B13" i="93"/>
  <c r="A13" i="93"/>
  <c r="B12" i="93"/>
  <c r="A12" i="93"/>
  <c r="B11" i="93"/>
  <c r="A11" i="93"/>
  <c r="B10" i="93"/>
  <c r="A10" i="93"/>
  <c r="B9" i="93"/>
  <c r="A9" i="93"/>
  <c r="B8" i="93"/>
  <c r="A8" i="93"/>
  <c r="B7" i="93"/>
  <c r="A7" i="93"/>
  <c r="B6" i="93"/>
  <c r="A6" i="93"/>
  <c r="B5" i="93"/>
  <c r="A5" i="93"/>
  <c r="B4" i="93"/>
  <c r="A4" i="93"/>
  <c r="N28" i="92"/>
  <c r="M28" i="92"/>
  <c r="L28" i="92"/>
  <c r="J28" i="92"/>
  <c r="I28" i="92"/>
  <c r="H28" i="92"/>
  <c r="E28" i="92"/>
  <c r="D28" i="92"/>
  <c r="C28" i="92"/>
  <c r="O27" i="92"/>
  <c r="K27" i="92"/>
  <c r="O26" i="92"/>
  <c r="K26" i="92"/>
  <c r="F26" i="92"/>
  <c r="O25" i="92"/>
  <c r="K25" i="92"/>
  <c r="F25" i="92"/>
  <c r="O24" i="92"/>
  <c r="K24" i="92"/>
  <c r="F24" i="92"/>
  <c r="O23" i="92"/>
  <c r="K23" i="92"/>
  <c r="F23" i="92"/>
  <c r="O22" i="92"/>
  <c r="K22" i="92"/>
  <c r="F22" i="92"/>
  <c r="O21" i="92"/>
  <c r="K21" i="92"/>
  <c r="F21" i="92"/>
  <c r="O20" i="92"/>
  <c r="K20" i="92"/>
  <c r="F20" i="92"/>
  <c r="O19" i="92"/>
  <c r="K19" i="92"/>
  <c r="F19" i="92"/>
  <c r="O18" i="92"/>
  <c r="K18" i="92"/>
  <c r="F18" i="92"/>
  <c r="O17" i="92"/>
  <c r="K17" i="92"/>
  <c r="F17" i="92"/>
  <c r="O16" i="92"/>
  <c r="K16" i="92"/>
  <c r="F16" i="92"/>
  <c r="O15" i="92"/>
  <c r="K15" i="92"/>
  <c r="F15" i="92"/>
  <c r="O14" i="92"/>
  <c r="K14" i="92"/>
  <c r="F14" i="92"/>
  <c r="O13" i="92"/>
  <c r="K13" i="92"/>
  <c r="F13" i="92"/>
  <c r="O12" i="92"/>
  <c r="K12" i="92"/>
  <c r="F12" i="92"/>
  <c r="O11" i="92"/>
  <c r="K11" i="92"/>
  <c r="F11" i="92"/>
  <c r="O10" i="92"/>
  <c r="K10" i="92"/>
  <c r="F10" i="92"/>
  <c r="O9" i="92"/>
  <c r="K9" i="92"/>
  <c r="F9" i="92"/>
  <c r="O8" i="92"/>
  <c r="K8" i="92"/>
  <c r="F8" i="92"/>
  <c r="O7" i="92"/>
  <c r="K7" i="92"/>
  <c r="F7" i="92"/>
  <c r="O6" i="92"/>
  <c r="K6" i="92"/>
  <c r="F6" i="92"/>
  <c r="O5" i="92"/>
  <c r="K5" i="92"/>
  <c r="F5" i="92"/>
  <c r="O4" i="92"/>
  <c r="K4" i="92"/>
  <c r="F9" i="93" l="1"/>
  <c r="G10" i="94"/>
  <c r="F8" i="93"/>
  <c r="F16" i="93"/>
  <c r="F24" i="93"/>
  <c r="G8" i="94"/>
  <c r="G17" i="94"/>
  <c r="G15" i="94"/>
  <c r="G21" i="94"/>
  <c r="G23" i="94"/>
  <c r="G26" i="94"/>
  <c r="G12" i="94"/>
  <c r="G4" i="94"/>
  <c r="G22" i="94"/>
  <c r="G7" i="94"/>
  <c r="G5" i="94"/>
  <c r="G6" i="94"/>
  <c r="G24" i="94"/>
  <c r="G13" i="94"/>
  <c r="G14" i="94"/>
  <c r="G19" i="94"/>
  <c r="G20" i="94"/>
  <c r="G25" i="94"/>
  <c r="G9" i="94"/>
  <c r="G18" i="94"/>
  <c r="G27" i="94"/>
  <c r="G11" i="94"/>
  <c r="O28" i="92"/>
  <c r="F10" i="93"/>
  <c r="F18" i="93"/>
  <c r="F22" i="93"/>
  <c r="F7" i="93"/>
  <c r="F11" i="93"/>
  <c r="F27" i="93"/>
  <c r="F14" i="93"/>
  <c r="F5" i="93"/>
  <c r="F6" i="93"/>
  <c r="F28" i="92"/>
  <c r="G25" i="92" s="1"/>
  <c r="K28" i="92"/>
  <c r="F4" i="93"/>
  <c r="F4" i="91"/>
  <c r="N28" i="91"/>
  <c r="M28" i="91"/>
  <c r="L28" i="91"/>
  <c r="J28" i="91"/>
  <c r="I28" i="91"/>
  <c r="H28" i="91"/>
  <c r="E28" i="91"/>
  <c r="D28" i="91"/>
  <c r="C28" i="91"/>
  <c r="O27" i="91"/>
  <c r="K27" i="91"/>
  <c r="F27" i="91"/>
  <c r="O26" i="91"/>
  <c r="K26" i="91"/>
  <c r="F26" i="91"/>
  <c r="O25" i="91"/>
  <c r="K25" i="91"/>
  <c r="F25" i="91"/>
  <c r="O24" i="91"/>
  <c r="K24" i="91"/>
  <c r="F24" i="91"/>
  <c r="O23" i="91"/>
  <c r="K23" i="91"/>
  <c r="F23" i="91"/>
  <c r="O22" i="91"/>
  <c r="K22" i="91"/>
  <c r="F22" i="91"/>
  <c r="O21" i="91"/>
  <c r="K21" i="91"/>
  <c r="F21" i="91"/>
  <c r="O20" i="91"/>
  <c r="K20" i="91"/>
  <c r="F20" i="91"/>
  <c r="O19" i="91"/>
  <c r="K19" i="91"/>
  <c r="F19" i="91"/>
  <c r="O18" i="91"/>
  <c r="K18" i="91"/>
  <c r="F18" i="91"/>
  <c r="O17" i="91"/>
  <c r="K17" i="91"/>
  <c r="F17" i="91"/>
  <c r="O16" i="91"/>
  <c r="K16" i="91"/>
  <c r="F16" i="91"/>
  <c r="O15" i="91"/>
  <c r="K15" i="91"/>
  <c r="F15" i="91"/>
  <c r="O14" i="91"/>
  <c r="K14" i="91"/>
  <c r="F14" i="91"/>
  <c r="O13" i="91"/>
  <c r="K13" i="91"/>
  <c r="F13" i="91"/>
  <c r="O12" i="91"/>
  <c r="K12" i="91"/>
  <c r="F12" i="91"/>
  <c r="O11" i="91"/>
  <c r="K11" i="91"/>
  <c r="F11" i="91"/>
  <c r="O10" i="91"/>
  <c r="K10" i="91"/>
  <c r="F10" i="91"/>
  <c r="O9" i="91"/>
  <c r="K9" i="91"/>
  <c r="F9" i="91"/>
  <c r="O8" i="91"/>
  <c r="K8" i="91"/>
  <c r="F8" i="91"/>
  <c r="O7" i="91"/>
  <c r="K7" i="91"/>
  <c r="F7" i="91"/>
  <c r="O6" i="91"/>
  <c r="K6" i="91"/>
  <c r="F6" i="91"/>
  <c r="O5" i="91"/>
  <c r="K5" i="91"/>
  <c r="F5" i="91"/>
  <c r="O4" i="91"/>
  <c r="K4" i="91"/>
  <c r="N28" i="90"/>
  <c r="M28" i="90"/>
  <c r="L28" i="90"/>
  <c r="J28" i="90"/>
  <c r="I28" i="90"/>
  <c r="H28" i="90"/>
  <c r="E28" i="90"/>
  <c r="D28" i="90"/>
  <c r="C28" i="90"/>
  <c r="O27" i="90"/>
  <c r="K27" i="90"/>
  <c r="F27" i="90"/>
  <c r="O26" i="90"/>
  <c r="K26" i="90"/>
  <c r="F26" i="90"/>
  <c r="O25" i="90"/>
  <c r="K25" i="90"/>
  <c r="F25" i="90"/>
  <c r="O24" i="90"/>
  <c r="K24" i="90"/>
  <c r="F24" i="90"/>
  <c r="O23" i="90"/>
  <c r="K23" i="90"/>
  <c r="F23" i="90"/>
  <c r="O22" i="90"/>
  <c r="K22" i="90"/>
  <c r="F22" i="90"/>
  <c r="O21" i="90"/>
  <c r="K21" i="90"/>
  <c r="F21" i="90"/>
  <c r="O20" i="90"/>
  <c r="K20" i="90"/>
  <c r="F20" i="90"/>
  <c r="O19" i="90"/>
  <c r="K19" i="90"/>
  <c r="F19" i="90"/>
  <c r="O18" i="90"/>
  <c r="K18" i="90"/>
  <c r="F18" i="90"/>
  <c r="O17" i="90"/>
  <c r="K17" i="90"/>
  <c r="F17" i="90"/>
  <c r="O16" i="90"/>
  <c r="K16" i="90"/>
  <c r="F16" i="90"/>
  <c r="O15" i="90"/>
  <c r="K15" i="90"/>
  <c r="F15" i="90"/>
  <c r="O14" i="90"/>
  <c r="K14" i="90"/>
  <c r="F14" i="90"/>
  <c r="O13" i="90"/>
  <c r="K13" i="90"/>
  <c r="F13" i="90"/>
  <c r="O12" i="90"/>
  <c r="K12" i="90"/>
  <c r="F12" i="90"/>
  <c r="O11" i="90"/>
  <c r="K11" i="90"/>
  <c r="F11" i="90"/>
  <c r="O10" i="90"/>
  <c r="K10" i="90"/>
  <c r="F10" i="90"/>
  <c r="O9" i="90"/>
  <c r="K9" i="90"/>
  <c r="F9" i="90"/>
  <c r="O8" i="90"/>
  <c r="K8" i="90"/>
  <c r="F8" i="90"/>
  <c r="O7" i="90"/>
  <c r="K7" i="90"/>
  <c r="F7" i="90"/>
  <c r="O6" i="90"/>
  <c r="K6" i="90"/>
  <c r="F6" i="90"/>
  <c r="O5" i="90"/>
  <c r="K5" i="90"/>
  <c r="F5" i="90"/>
  <c r="O4" i="90"/>
  <c r="K4" i="90"/>
  <c r="F4" i="90"/>
  <c r="G20" i="92" l="1"/>
  <c r="G24" i="92"/>
  <c r="G14" i="92"/>
  <c r="G5" i="92"/>
  <c r="G23" i="92"/>
  <c r="G8" i="92"/>
  <c r="G19" i="92"/>
  <c r="G18" i="92"/>
  <c r="G27" i="92"/>
  <c r="G22" i="92"/>
  <c r="G17" i="92"/>
  <c r="F29" i="93"/>
  <c r="F30" i="93" s="1"/>
  <c r="G9" i="92"/>
  <c r="G10" i="92"/>
  <c r="G13" i="92"/>
  <c r="G6" i="92"/>
  <c r="G12" i="92"/>
  <c r="G11" i="92"/>
  <c r="G7" i="92"/>
  <c r="G16" i="92"/>
  <c r="G26" i="92"/>
  <c r="G21" i="92"/>
  <c r="G15" i="92"/>
  <c r="G4" i="92"/>
  <c r="K28" i="91"/>
  <c r="O28" i="91"/>
  <c r="F28" i="91"/>
  <c r="G27" i="91" s="1"/>
  <c r="O28" i="90"/>
  <c r="F28" i="90"/>
  <c r="G14" i="90" s="1"/>
  <c r="K28" i="90"/>
  <c r="N28" i="89"/>
  <c r="M28" i="89"/>
  <c r="L28" i="89"/>
  <c r="J28" i="89"/>
  <c r="I28" i="89"/>
  <c r="H28" i="89"/>
  <c r="E28" i="89"/>
  <c r="D28" i="89"/>
  <c r="C28" i="89"/>
  <c r="O27" i="89"/>
  <c r="K27" i="89"/>
  <c r="F27" i="89"/>
  <c r="O26" i="89"/>
  <c r="K26" i="89"/>
  <c r="F26" i="89"/>
  <c r="O25" i="89"/>
  <c r="K25" i="89"/>
  <c r="F25" i="89"/>
  <c r="O24" i="89"/>
  <c r="K24" i="89"/>
  <c r="F24" i="89"/>
  <c r="O23" i="89"/>
  <c r="K23" i="89"/>
  <c r="F23" i="89"/>
  <c r="O22" i="89"/>
  <c r="K22" i="89"/>
  <c r="F22" i="89"/>
  <c r="O21" i="89"/>
  <c r="K21" i="89"/>
  <c r="F21" i="89"/>
  <c r="O20" i="89"/>
  <c r="K20" i="89"/>
  <c r="F20" i="89"/>
  <c r="O19" i="89"/>
  <c r="K19" i="89"/>
  <c r="F19" i="89"/>
  <c r="O18" i="89"/>
  <c r="K18" i="89"/>
  <c r="F18" i="89"/>
  <c r="O17" i="89"/>
  <c r="K17" i="89"/>
  <c r="F17" i="89"/>
  <c r="O16" i="89"/>
  <c r="K16" i="89"/>
  <c r="F16" i="89"/>
  <c r="O15" i="89"/>
  <c r="K15" i="89"/>
  <c r="F15" i="89"/>
  <c r="O14" i="89"/>
  <c r="K14" i="89"/>
  <c r="F14" i="89"/>
  <c r="O13" i="89"/>
  <c r="K13" i="89"/>
  <c r="F13" i="89"/>
  <c r="O12" i="89"/>
  <c r="K12" i="89"/>
  <c r="F12" i="89"/>
  <c r="O11" i="89"/>
  <c r="K11" i="89"/>
  <c r="F11" i="89"/>
  <c r="O10" i="89"/>
  <c r="K10" i="89"/>
  <c r="F10" i="89"/>
  <c r="O9" i="89"/>
  <c r="K9" i="89"/>
  <c r="F9" i="89"/>
  <c r="O8" i="89"/>
  <c r="K8" i="89"/>
  <c r="F8" i="89"/>
  <c r="O7" i="89"/>
  <c r="K7" i="89"/>
  <c r="F7" i="89"/>
  <c r="O6" i="89"/>
  <c r="K6" i="89"/>
  <c r="F6" i="89"/>
  <c r="O5" i="89"/>
  <c r="K5" i="89"/>
  <c r="F5" i="89"/>
  <c r="O4" i="89"/>
  <c r="K4" i="89"/>
  <c r="F4" i="89"/>
  <c r="G16" i="91" l="1"/>
  <c r="G21" i="91"/>
  <c r="G15" i="91"/>
  <c r="G8" i="91"/>
  <c r="G24" i="91"/>
  <c r="G9" i="91"/>
  <c r="G20" i="91"/>
  <c r="G13" i="91"/>
  <c r="G5" i="91"/>
  <c r="G25" i="91"/>
  <c r="G19" i="91"/>
  <c r="G11" i="91"/>
  <c r="G4" i="91"/>
  <c r="G23" i="91"/>
  <c r="G17" i="91"/>
  <c r="G12" i="91"/>
  <c r="G7" i="91"/>
  <c r="G26" i="91"/>
  <c r="G22" i="91"/>
  <c r="G18" i="91"/>
  <c r="G14" i="91"/>
  <c r="G10" i="91"/>
  <c r="G6" i="91"/>
  <c r="G12" i="90"/>
  <c r="G23" i="90"/>
  <c r="G6" i="90"/>
  <c r="G15" i="90"/>
  <c r="G24" i="90"/>
  <c r="G11" i="90"/>
  <c r="G25" i="90"/>
  <c r="G8" i="90"/>
  <c r="G16" i="90"/>
  <c r="G4" i="90"/>
  <c r="G18" i="90"/>
  <c r="G13" i="90"/>
  <c r="G7" i="90"/>
  <c r="G10" i="90"/>
  <c r="G9" i="90"/>
  <c r="G21" i="90"/>
  <c r="G26" i="90"/>
  <c r="G20" i="90"/>
  <c r="G27" i="90"/>
  <c r="G19" i="90"/>
  <c r="G22" i="90"/>
  <c r="G5" i="90"/>
  <c r="G17" i="90"/>
  <c r="K28" i="89"/>
  <c r="O28" i="89"/>
  <c r="F28" i="89"/>
  <c r="G25" i="89" s="1"/>
  <c r="G20" i="89"/>
  <c r="G19" i="89"/>
  <c r="G12" i="89"/>
  <c r="G11" i="89"/>
  <c r="G8" i="89"/>
  <c r="G4" i="89"/>
  <c r="N28" i="88"/>
  <c r="M28" i="88"/>
  <c r="L28" i="88"/>
  <c r="J28" i="88"/>
  <c r="I28" i="88"/>
  <c r="H28" i="88"/>
  <c r="E28" i="88"/>
  <c r="D28" i="88"/>
  <c r="C28" i="88"/>
  <c r="O27" i="88"/>
  <c r="K27" i="88"/>
  <c r="F27" i="88"/>
  <c r="O26" i="88"/>
  <c r="K26" i="88"/>
  <c r="F26" i="88"/>
  <c r="O25" i="88"/>
  <c r="K25" i="88"/>
  <c r="F25" i="88"/>
  <c r="O24" i="88"/>
  <c r="K24" i="88"/>
  <c r="F24" i="88"/>
  <c r="O23" i="88"/>
  <c r="K23" i="88"/>
  <c r="F23" i="88"/>
  <c r="O22" i="88"/>
  <c r="K22" i="88"/>
  <c r="F22" i="88"/>
  <c r="O21" i="88"/>
  <c r="K21" i="88"/>
  <c r="F21" i="88"/>
  <c r="O20" i="88"/>
  <c r="K20" i="88"/>
  <c r="F20" i="88"/>
  <c r="O19" i="88"/>
  <c r="K19" i="88"/>
  <c r="F19" i="88"/>
  <c r="O18" i="88"/>
  <c r="K18" i="88"/>
  <c r="F18" i="88"/>
  <c r="O17" i="88"/>
  <c r="K17" i="88"/>
  <c r="F17" i="88"/>
  <c r="O16" i="88"/>
  <c r="K16" i="88"/>
  <c r="F16" i="88"/>
  <c r="O15" i="88"/>
  <c r="K15" i="88"/>
  <c r="F15" i="88"/>
  <c r="O14" i="88"/>
  <c r="K14" i="88"/>
  <c r="F14" i="88"/>
  <c r="O13" i="88"/>
  <c r="K13" i="88"/>
  <c r="F13" i="88"/>
  <c r="O12" i="88"/>
  <c r="K12" i="88"/>
  <c r="F12" i="88"/>
  <c r="O11" i="88"/>
  <c r="K11" i="88"/>
  <c r="F11" i="88"/>
  <c r="O10" i="88"/>
  <c r="K10" i="88"/>
  <c r="F10" i="88"/>
  <c r="O9" i="88"/>
  <c r="K9" i="88"/>
  <c r="F9" i="88"/>
  <c r="O8" i="88"/>
  <c r="K8" i="88"/>
  <c r="F8" i="88"/>
  <c r="O7" i="88"/>
  <c r="K7" i="88"/>
  <c r="F7" i="88"/>
  <c r="O6" i="88"/>
  <c r="K6" i="88"/>
  <c r="F6" i="88"/>
  <c r="O5" i="88"/>
  <c r="K5" i="88"/>
  <c r="F5" i="88"/>
  <c r="O4" i="88"/>
  <c r="K4" i="88"/>
  <c r="F4" i="88"/>
  <c r="N28" i="87"/>
  <c r="M28" i="87"/>
  <c r="L28" i="87"/>
  <c r="J28" i="87"/>
  <c r="I28" i="87"/>
  <c r="H28" i="87"/>
  <c r="E28" i="87"/>
  <c r="D28" i="87"/>
  <c r="C28" i="87"/>
  <c r="O27" i="87"/>
  <c r="K27" i="87"/>
  <c r="F27" i="87"/>
  <c r="O26" i="87"/>
  <c r="K26" i="87"/>
  <c r="F26" i="87"/>
  <c r="O25" i="87"/>
  <c r="K25" i="87"/>
  <c r="F25" i="87"/>
  <c r="O24" i="87"/>
  <c r="K24" i="87"/>
  <c r="F24" i="87"/>
  <c r="O23" i="87"/>
  <c r="K23" i="87"/>
  <c r="F23" i="87"/>
  <c r="O22" i="87"/>
  <c r="K22" i="87"/>
  <c r="F22" i="87"/>
  <c r="O21" i="87"/>
  <c r="K21" i="87"/>
  <c r="F21" i="87"/>
  <c r="O20" i="87"/>
  <c r="K20" i="87"/>
  <c r="F20" i="87"/>
  <c r="O19" i="87"/>
  <c r="K19" i="87"/>
  <c r="F19" i="87"/>
  <c r="O18" i="87"/>
  <c r="K18" i="87"/>
  <c r="F18" i="87"/>
  <c r="O17" i="87"/>
  <c r="K17" i="87"/>
  <c r="F17" i="87"/>
  <c r="O16" i="87"/>
  <c r="K16" i="87"/>
  <c r="F16" i="87"/>
  <c r="O15" i="87"/>
  <c r="K15" i="87"/>
  <c r="F15" i="87"/>
  <c r="O14" i="87"/>
  <c r="K14" i="87"/>
  <c r="F14" i="87"/>
  <c r="O13" i="87"/>
  <c r="K13" i="87"/>
  <c r="F13" i="87"/>
  <c r="O12" i="87"/>
  <c r="K12" i="87"/>
  <c r="F12" i="87"/>
  <c r="O11" i="87"/>
  <c r="K11" i="87"/>
  <c r="F11" i="87"/>
  <c r="O10" i="87"/>
  <c r="K10" i="87"/>
  <c r="F10" i="87"/>
  <c r="O9" i="87"/>
  <c r="K9" i="87"/>
  <c r="F9" i="87"/>
  <c r="O8" i="87"/>
  <c r="K8" i="87"/>
  <c r="F8" i="87"/>
  <c r="O7" i="87"/>
  <c r="K7" i="87"/>
  <c r="F7" i="87"/>
  <c r="O6" i="87"/>
  <c r="K6" i="87"/>
  <c r="F6" i="87"/>
  <c r="O5" i="87"/>
  <c r="K5" i="87"/>
  <c r="F5" i="87"/>
  <c r="O4" i="87"/>
  <c r="K4" i="87"/>
  <c r="F4" i="87"/>
  <c r="N28" i="86"/>
  <c r="M28" i="86"/>
  <c r="L28" i="86"/>
  <c r="J28" i="86"/>
  <c r="I28" i="86"/>
  <c r="H28" i="86"/>
  <c r="E28" i="86"/>
  <c r="D28" i="86"/>
  <c r="C28" i="86"/>
  <c r="O27" i="86"/>
  <c r="K27" i="86"/>
  <c r="F27" i="86"/>
  <c r="O26" i="86"/>
  <c r="K26" i="86"/>
  <c r="F26" i="86"/>
  <c r="O25" i="86"/>
  <c r="K25" i="86"/>
  <c r="F25" i="86"/>
  <c r="O24" i="86"/>
  <c r="K24" i="86"/>
  <c r="F24" i="86"/>
  <c r="O23" i="86"/>
  <c r="K23" i="86"/>
  <c r="F23" i="86"/>
  <c r="O22" i="86"/>
  <c r="K22" i="86"/>
  <c r="F22" i="86"/>
  <c r="O21" i="86"/>
  <c r="K21" i="86"/>
  <c r="F21" i="86"/>
  <c r="O20" i="86"/>
  <c r="K20" i="86"/>
  <c r="F20" i="86"/>
  <c r="O19" i="86"/>
  <c r="K19" i="86"/>
  <c r="F19" i="86"/>
  <c r="O18" i="86"/>
  <c r="K18" i="86"/>
  <c r="F18" i="86"/>
  <c r="O17" i="86"/>
  <c r="K17" i="86"/>
  <c r="F17" i="86"/>
  <c r="O16" i="86"/>
  <c r="K16" i="86"/>
  <c r="F16" i="86"/>
  <c r="O15" i="86"/>
  <c r="K15" i="86"/>
  <c r="F15" i="86"/>
  <c r="O14" i="86"/>
  <c r="K14" i="86"/>
  <c r="F14" i="86"/>
  <c r="O13" i="86"/>
  <c r="K13" i="86"/>
  <c r="F13" i="86"/>
  <c r="O12" i="86"/>
  <c r="K12" i="86"/>
  <c r="F12" i="86"/>
  <c r="O11" i="86"/>
  <c r="K11" i="86"/>
  <c r="F11" i="86"/>
  <c r="O10" i="86"/>
  <c r="K10" i="86"/>
  <c r="F10" i="86"/>
  <c r="O9" i="86"/>
  <c r="K9" i="86"/>
  <c r="F9" i="86"/>
  <c r="O8" i="86"/>
  <c r="K8" i="86"/>
  <c r="F8" i="86"/>
  <c r="O7" i="86"/>
  <c r="K7" i="86"/>
  <c r="F7" i="86"/>
  <c r="O6" i="86"/>
  <c r="K6" i="86"/>
  <c r="F6" i="86"/>
  <c r="O5" i="86"/>
  <c r="K5" i="86"/>
  <c r="F5" i="86"/>
  <c r="O4" i="86"/>
  <c r="K4" i="86"/>
  <c r="F4" i="86"/>
  <c r="N28" i="85"/>
  <c r="M28" i="85"/>
  <c r="L28" i="85"/>
  <c r="J28" i="85"/>
  <c r="I28" i="85"/>
  <c r="H28" i="85"/>
  <c r="E28" i="85"/>
  <c r="D28" i="85"/>
  <c r="C28" i="85"/>
  <c r="O27" i="85"/>
  <c r="K27" i="85"/>
  <c r="F27" i="85"/>
  <c r="O26" i="85"/>
  <c r="K26" i="85"/>
  <c r="F26" i="85"/>
  <c r="O25" i="85"/>
  <c r="K25" i="85"/>
  <c r="F25" i="85"/>
  <c r="O24" i="85"/>
  <c r="K24" i="85"/>
  <c r="F24" i="85"/>
  <c r="O23" i="85"/>
  <c r="K23" i="85"/>
  <c r="F23" i="85"/>
  <c r="O22" i="85"/>
  <c r="K22" i="85"/>
  <c r="F22" i="85"/>
  <c r="O21" i="85"/>
  <c r="K21" i="85"/>
  <c r="F21" i="85"/>
  <c r="O20" i="85"/>
  <c r="K20" i="85"/>
  <c r="F20" i="85"/>
  <c r="O19" i="85"/>
  <c r="K19" i="85"/>
  <c r="F19" i="85"/>
  <c r="O18" i="85"/>
  <c r="K18" i="85"/>
  <c r="F18" i="85"/>
  <c r="O17" i="85"/>
  <c r="K17" i="85"/>
  <c r="F17" i="85"/>
  <c r="O16" i="85"/>
  <c r="K16" i="85"/>
  <c r="F16" i="85"/>
  <c r="O15" i="85"/>
  <c r="K15" i="85"/>
  <c r="F15" i="85"/>
  <c r="O14" i="85"/>
  <c r="K14" i="85"/>
  <c r="F14" i="85"/>
  <c r="O13" i="85"/>
  <c r="K13" i="85"/>
  <c r="F13" i="85"/>
  <c r="O12" i="85"/>
  <c r="K12" i="85"/>
  <c r="F12" i="85"/>
  <c r="O11" i="85"/>
  <c r="K11" i="85"/>
  <c r="F11" i="85"/>
  <c r="O10" i="85"/>
  <c r="K10" i="85"/>
  <c r="F10" i="85"/>
  <c r="O9" i="85"/>
  <c r="K9" i="85"/>
  <c r="F9" i="85"/>
  <c r="O8" i="85"/>
  <c r="K8" i="85"/>
  <c r="F8" i="85"/>
  <c r="O7" i="85"/>
  <c r="K7" i="85"/>
  <c r="F7" i="85"/>
  <c r="O6" i="85"/>
  <c r="K6" i="85"/>
  <c r="F6" i="85"/>
  <c r="O5" i="85"/>
  <c r="K5" i="85"/>
  <c r="F5" i="85"/>
  <c r="O4" i="85"/>
  <c r="K4" i="85"/>
  <c r="F4" i="85"/>
  <c r="N28" i="84"/>
  <c r="M28" i="84"/>
  <c r="L28" i="84"/>
  <c r="J28" i="84"/>
  <c r="I28" i="84"/>
  <c r="H28" i="84"/>
  <c r="E28" i="84"/>
  <c r="D28" i="84"/>
  <c r="C28" i="84"/>
  <c r="O27" i="84"/>
  <c r="K27" i="84"/>
  <c r="F27" i="84"/>
  <c r="O26" i="84"/>
  <c r="K26" i="84"/>
  <c r="F26" i="84"/>
  <c r="O25" i="84"/>
  <c r="K25" i="84"/>
  <c r="F25" i="84"/>
  <c r="O24" i="84"/>
  <c r="K24" i="84"/>
  <c r="F24" i="84"/>
  <c r="O23" i="84"/>
  <c r="K23" i="84"/>
  <c r="F23" i="84"/>
  <c r="O22" i="84"/>
  <c r="K22" i="84"/>
  <c r="F22" i="84"/>
  <c r="O21" i="84"/>
  <c r="K21" i="84"/>
  <c r="F21" i="84"/>
  <c r="O20" i="84"/>
  <c r="K20" i="84"/>
  <c r="F20" i="84"/>
  <c r="O19" i="84"/>
  <c r="K19" i="84"/>
  <c r="F19" i="84"/>
  <c r="O18" i="84"/>
  <c r="K18" i="84"/>
  <c r="F18" i="84"/>
  <c r="O17" i="84"/>
  <c r="K17" i="84"/>
  <c r="F17" i="84"/>
  <c r="O16" i="84"/>
  <c r="K16" i="84"/>
  <c r="F16" i="84"/>
  <c r="O15" i="84"/>
  <c r="K15" i="84"/>
  <c r="F15" i="84"/>
  <c r="O14" i="84"/>
  <c r="K14" i="84"/>
  <c r="F14" i="84"/>
  <c r="O13" i="84"/>
  <c r="K13" i="84"/>
  <c r="F13" i="84"/>
  <c r="O12" i="84"/>
  <c r="K12" i="84"/>
  <c r="F12" i="84"/>
  <c r="O11" i="84"/>
  <c r="K11" i="84"/>
  <c r="F11" i="84"/>
  <c r="O10" i="84"/>
  <c r="K10" i="84"/>
  <c r="F10" i="84"/>
  <c r="O9" i="84"/>
  <c r="K9" i="84"/>
  <c r="F9" i="84"/>
  <c r="O8" i="84"/>
  <c r="K8" i="84"/>
  <c r="F8" i="84"/>
  <c r="O7" i="84"/>
  <c r="K7" i="84"/>
  <c r="F7" i="84"/>
  <c r="O6" i="84"/>
  <c r="K6" i="84"/>
  <c r="F6" i="84"/>
  <c r="O5" i="84"/>
  <c r="K5" i="84"/>
  <c r="F5" i="84"/>
  <c r="O4" i="84"/>
  <c r="K4" i="84"/>
  <c r="F4" i="84"/>
  <c r="N28" i="83"/>
  <c r="M28" i="83"/>
  <c r="L28" i="83"/>
  <c r="J28" i="83"/>
  <c r="I28" i="83"/>
  <c r="H28" i="83"/>
  <c r="E28" i="83"/>
  <c r="D28" i="83"/>
  <c r="C28" i="83"/>
  <c r="O27" i="83"/>
  <c r="K27" i="83"/>
  <c r="F27" i="83"/>
  <c r="O26" i="83"/>
  <c r="K26" i="83"/>
  <c r="F26" i="83"/>
  <c r="O25" i="83"/>
  <c r="K25" i="83"/>
  <c r="F25" i="83"/>
  <c r="O24" i="83"/>
  <c r="K24" i="83"/>
  <c r="F24" i="83"/>
  <c r="O23" i="83"/>
  <c r="K23" i="83"/>
  <c r="F23" i="83"/>
  <c r="O22" i="83"/>
  <c r="K22" i="83"/>
  <c r="F22" i="83"/>
  <c r="O21" i="83"/>
  <c r="K21" i="83"/>
  <c r="F21" i="83"/>
  <c r="O20" i="83"/>
  <c r="K20" i="83"/>
  <c r="F20" i="83"/>
  <c r="O19" i="83"/>
  <c r="K19" i="83"/>
  <c r="F19" i="83"/>
  <c r="O18" i="83"/>
  <c r="K18" i="83"/>
  <c r="F18" i="83"/>
  <c r="O17" i="83"/>
  <c r="K17" i="83"/>
  <c r="F17" i="83"/>
  <c r="O16" i="83"/>
  <c r="K16" i="83"/>
  <c r="F16" i="83"/>
  <c r="O15" i="83"/>
  <c r="K15" i="83"/>
  <c r="F15" i="83"/>
  <c r="O14" i="83"/>
  <c r="K14" i="83"/>
  <c r="F14" i="83"/>
  <c r="O13" i="83"/>
  <c r="K13" i="83"/>
  <c r="F13" i="83"/>
  <c r="O12" i="83"/>
  <c r="K12" i="83"/>
  <c r="F12" i="83"/>
  <c r="O11" i="83"/>
  <c r="K11" i="83"/>
  <c r="F11" i="83"/>
  <c r="O10" i="83"/>
  <c r="K10" i="83"/>
  <c r="F10" i="83"/>
  <c r="O9" i="83"/>
  <c r="K9" i="83"/>
  <c r="F9" i="83"/>
  <c r="O8" i="83"/>
  <c r="K8" i="83"/>
  <c r="F8" i="83"/>
  <c r="O7" i="83"/>
  <c r="K7" i="83"/>
  <c r="F7" i="83"/>
  <c r="O6" i="83"/>
  <c r="K6" i="83"/>
  <c r="F6" i="83"/>
  <c r="O5" i="83"/>
  <c r="K5" i="83"/>
  <c r="F5" i="83"/>
  <c r="O4" i="83"/>
  <c r="K4" i="83"/>
  <c r="F4" i="83"/>
  <c r="M28" i="82"/>
  <c r="L28" i="82"/>
  <c r="K28" i="82"/>
  <c r="I28" i="82"/>
  <c r="H28" i="82"/>
  <c r="G28" i="82"/>
  <c r="E28" i="82"/>
  <c r="D28" i="82"/>
  <c r="C28" i="82"/>
  <c r="N27" i="82"/>
  <c r="J27" i="82"/>
  <c r="F27" i="82"/>
  <c r="N26" i="82"/>
  <c r="J26" i="82"/>
  <c r="F26" i="82"/>
  <c r="N25" i="82"/>
  <c r="J25" i="82"/>
  <c r="F25" i="82"/>
  <c r="N24" i="82"/>
  <c r="J24" i="82"/>
  <c r="F24" i="82"/>
  <c r="N23" i="82"/>
  <c r="J23" i="82"/>
  <c r="F23" i="82"/>
  <c r="N22" i="82"/>
  <c r="J22" i="82"/>
  <c r="F22" i="82"/>
  <c r="N21" i="82"/>
  <c r="J21" i="82"/>
  <c r="F21" i="82"/>
  <c r="N20" i="82"/>
  <c r="J20" i="82"/>
  <c r="F20" i="82"/>
  <c r="N19" i="82"/>
  <c r="J19" i="82"/>
  <c r="F19" i="82"/>
  <c r="N18" i="82"/>
  <c r="J18" i="82"/>
  <c r="F18" i="82"/>
  <c r="N17" i="82"/>
  <c r="J17" i="82"/>
  <c r="F17" i="82"/>
  <c r="N16" i="82"/>
  <c r="J16" i="82"/>
  <c r="F16" i="82"/>
  <c r="N15" i="82"/>
  <c r="J15" i="82"/>
  <c r="F15" i="82"/>
  <c r="N14" i="82"/>
  <c r="J14" i="82"/>
  <c r="F14" i="82"/>
  <c r="N13" i="82"/>
  <c r="J13" i="82"/>
  <c r="F13" i="82"/>
  <c r="N12" i="82"/>
  <c r="J12" i="82"/>
  <c r="F12" i="82"/>
  <c r="N11" i="82"/>
  <c r="J11" i="82"/>
  <c r="F11" i="82"/>
  <c r="N10" i="82"/>
  <c r="J10" i="82"/>
  <c r="F10" i="82"/>
  <c r="N9" i="82"/>
  <c r="J9" i="82"/>
  <c r="F9" i="82"/>
  <c r="N8" i="82"/>
  <c r="J8" i="82"/>
  <c r="F8" i="82"/>
  <c r="N7" i="82"/>
  <c r="J7" i="82"/>
  <c r="F7" i="82"/>
  <c r="N6" i="82"/>
  <c r="J6" i="82"/>
  <c r="F6" i="82"/>
  <c r="N5" i="82"/>
  <c r="J5" i="82"/>
  <c r="F5" i="82"/>
  <c r="N4" i="82"/>
  <c r="J4" i="82"/>
  <c r="F4" i="82"/>
  <c r="M28" i="81"/>
  <c r="L28" i="81"/>
  <c r="K28" i="81"/>
  <c r="I28" i="81"/>
  <c r="H28" i="81"/>
  <c r="G28" i="81"/>
  <c r="E28" i="81"/>
  <c r="D28" i="81"/>
  <c r="C28" i="81"/>
  <c r="N27" i="81"/>
  <c r="J27" i="81"/>
  <c r="I27" i="93" s="1"/>
  <c r="J27" i="93" s="1"/>
  <c r="F27" i="81"/>
  <c r="N26" i="81"/>
  <c r="J26" i="81"/>
  <c r="I26" i="93" s="1"/>
  <c r="J26" i="93" s="1"/>
  <c r="F26" i="81"/>
  <c r="N25" i="81"/>
  <c r="J25" i="81"/>
  <c r="I25" i="93" s="1"/>
  <c r="J25" i="93" s="1"/>
  <c r="F25" i="81"/>
  <c r="N24" i="81"/>
  <c r="J24" i="81"/>
  <c r="I24" i="93" s="1"/>
  <c r="J24" i="93" s="1"/>
  <c r="F24" i="81"/>
  <c r="N23" i="81"/>
  <c r="J23" i="81"/>
  <c r="I23" i="93" s="1"/>
  <c r="J23" i="93" s="1"/>
  <c r="F23" i="81"/>
  <c r="N22" i="81"/>
  <c r="J22" i="81"/>
  <c r="I22" i="93" s="1"/>
  <c r="J22" i="93" s="1"/>
  <c r="F22" i="81"/>
  <c r="N21" i="81"/>
  <c r="J21" i="81"/>
  <c r="I21" i="93" s="1"/>
  <c r="J21" i="93" s="1"/>
  <c r="F21" i="81"/>
  <c r="N20" i="81"/>
  <c r="J20" i="81"/>
  <c r="I20" i="93" s="1"/>
  <c r="J20" i="93" s="1"/>
  <c r="F20" i="81"/>
  <c r="N19" i="81"/>
  <c r="J19" i="81"/>
  <c r="I19" i="93" s="1"/>
  <c r="J19" i="93" s="1"/>
  <c r="F19" i="81"/>
  <c r="N18" i="81"/>
  <c r="J18" i="81"/>
  <c r="I18" i="93" s="1"/>
  <c r="J18" i="93" s="1"/>
  <c r="F18" i="81"/>
  <c r="N17" i="81"/>
  <c r="J17" i="81"/>
  <c r="I17" i="93" s="1"/>
  <c r="J17" i="93" s="1"/>
  <c r="F17" i="81"/>
  <c r="N16" i="81"/>
  <c r="J16" i="81"/>
  <c r="I16" i="93" s="1"/>
  <c r="J16" i="93" s="1"/>
  <c r="F16" i="81"/>
  <c r="N15" i="81"/>
  <c r="J15" i="81"/>
  <c r="I15" i="93" s="1"/>
  <c r="J15" i="93" s="1"/>
  <c r="F15" i="81"/>
  <c r="N14" i="81"/>
  <c r="J14" i="81"/>
  <c r="I14" i="93" s="1"/>
  <c r="J14" i="93" s="1"/>
  <c r="F14" i="81"/>
  <c r="N13" i="81"/>
  <c r="J13" i="81"/>
  <c r="I13" i="93" s="1"/>
  <c r="J13" i="93" s="1"/>
  <c r="F13" i="81"/>
  <c r="N12" i="81"/>
  <c r="J12" i="81"/>
  <c r="I12" i="93" s="1"/>
  <c r="J12" i="93" s="1"/>
  <c r="F12" i="81"/>
  <c r="N11" i="81"/>
  <c r="J11" i="81"/>
  <c r="I11" i="93" s="1"/>
  <c r="J11" i="93" s="1"/>
  <c r="F11" i="81"/>
  <c r="N10" i="81"/>
  <c r="J10" i="81"/>
  <c r="I10" i="93" s="1"/>
  <c r="J10" i="93" s="1"/>
  <c r="F10" i="81"/>
  <c r="N9" i="81"/>
  <c r="J9" i="81"/>
  <c r="I9" i="93" s="1"/>
  <c r="J9" i="93" s="1"/>
  <c r="F9" i="81"/>
  <c r="N8" i="81"/>
  <c r="J8" i="81"/>
  <c r="I8" i="93" s="1"/>
  <c r="J8" i="93" s="1"/>
  <c r="F8" i="81"/>
  <c r="N7" i="81"/>
  <c r="J7" i="81"/>
  <c r="I7" i="93" s="1"/>
  <c r="J7" i="93" s="1"/>
  <c r="F7" i="81"/>
  <c r="N6" i="81"/>
  <c r="J6" i="81"/>
  <c r="I6" i="93" s="1"/>
  <c r="J6" i="93" s="1"/>
  <c r="F6" i="81"/>
  <c r="N5" i="81"/>
  <c r="J5" i="81"/>
  <c r="I5" i="93" s="1"/>
  <c r="J5" i="93" s="1"/>
  <c r="F5" i="81"/>
  <c r="N4" i="81"/>
  <c r="J4" i="81"/>
  <c r="I4" i="93" s="1"/>
  <c r="J4" i="93" s="1"/>
  <c r="F4" i="81"/>
  <c r="K28" i="80"/>
  <c r="B28" i="80"/>
  <c r="I27" i="80"/>
  <c r="H27" i="80"/>
  <c r="G27" i="80"/>
  <c r="E27" i="80"/>
  <c r="D27" i="80"/>
  <c r="C27" i="80"/>
  <c r="B27" i="80"/>
  <c r="A27" i="80"/>
  <c r="I26" i="80"/>
  <c r="H26" i="80"/>
  <c r="G26" i="80"/>
  <c r="E26" i="80"/>
  <c r="D26" i="80"/>
  <c r="C26" i="80"/>
  <c r="B26" i="80"/>
  <c r="A26" i="80"/>
  <c r="I25" i="80"/>
  <c r="H25" i="80"/>
  <c r="G25" i="80"/>
  <c r="E25" i="80"/>
  <c r="D25" i="80"/>
  <c r="C25" i="80"/>
  <c r="B25" i="80"/>
  <c r="A25" i="80"/>
  <c r="I24" i="80"/>
  <c r="H24" i="80"/>
  <c r="G24" i="80"/>
  <c r="E24" i="80"/>
  <c r="D24" i="80"/>
  <c r="C24" i="80"/>
  <c r="B24" i="80"/>
  <c r="A24" i="80"/>
  <c r="I23" i="80"/>
  <c r="H23" i="80"/>
  <c r="G23" i="80"/>
  <c r="E23" i="80"/>
  <c r="D23" i="80"/>
  <c r="C23" i="80"/>
  <c r="B23" i="80"/>
  <c r="A23" i="80"/>
  <c r="I22" i="80"/>
  <c r="H22" i="80"/>
  <c r="G22" i="80"/>
  <c r="E22" i="80"/>
  <c r="D22" i="80"/>
  <c r="C22" i="80"/>
  <c r="B22" i="80"/>
  <c r="A22" i="80"/>
  <c r="I21" i="80"/>
  <c r="H21" i="80"/>
  <c r="G21" i="80"/>
  <c r="E21" i="80"/>
  <c r="D21" i="80"/>
  <c r="C21" i="80"/>
  <c r="B21" i="80"/>
  <c r="A21" i="80"/>
  <c r="I20" i="80"/>
  <c r="H20" i="80"/>
  <c r="G20" i="80"/>
  <c r="E20" i="80"/>
  <c r="D20" i="80"/>
  <c r="C20" i="80"/>
  <c r="B20" i="80"/>
  <c r="A20" i="80"/>
  <c r="I19" i="80"/>
  <c r="H19" i="80"/>
  <c r="G19" i="80"/>
  <c r="E19" i="80"/>
  <c r="D19" i="80"/>
  <c r="C19" i="80"/>
  <c r="B19" i="80"/>
  <c r="A19" i="80"/>
  <c r="I18" i="80"/>
  <c r="H18" i="80"/>
  <c r="G18" i="80"/>
  <c r="E18" i="80"/>
  <c r="D18" i="80"/>
  <c r="C18" i="80"/>
  <c r="B18" i="80"/>
  <c r="A18" i="80"/>
  <c r="I17" i="80"/>
  <c r="H17" i="80"/>
  <c r="G17" i="80"/>
  <c r="E17" i="80"/>
  <c r="D17" i="80"/>
  <c r="C17" i="80"/>
  <c r="B17" i="80"/>
  <c r="A17" i="80"/>
  <c r="I16" i="80"/>
  <c r="H16" i="80"/>
  <c r="G16" i="80"/>
  <c r="E16" i="80"/>
  <c r="D16" i="80"/>
  <c r="C16" i="80"/>
  <c r="B16" i="80"/>
  <c r="A16" i="80"/>
  <c r="I15" i="80"/>
  <c r="H15" i="80"/>
  <c r="G15" i="80"/>
  <c r="E15" i="80"/>
  <c r="D15" i="80"/>
  <c r="C15" i="80"/>
  <c r="B15" i="80"/>
  <c r="A15" i="80"/>
  <c r="I14" i="80"/>
  <c r="H14" i="80"/>
  <c r="G14" i="80"/>
  <c r="E14" i="80"/>
  <c r="D14" i="80"/>
  <c r="C14" i="80"/>
  <c r="B14" i="80"/>
  <c r="A14" i="80"/>
  <c r="I13" i="80"/>
  <c r="H13" i="80"/>
  <c r="G13" i="80"/>
  <c r="E13" i="80"/>
  <c r="D13" i="80"/>
  <c r="C13" i="80"/>
  <c r="B13" i="80"/>
  <c r="A13" i="80"/>
  <c r="I12" i="80"/>
  <c r="H12" i="80"/>
  <c r="G12" i="80"/>
  <c r="E12" i="80"/>
  <c r="D12" i="80"/>
  <c r="C12" i="80"/>
  <c r="B12" i="80"/>
  <c r="A12" i="80"/>
  <c r="I11" i="80"/>
  <c r="H11" i="80"/>
  <c r="G11" i="80"/>
  <c r="E11" i="80"/>
  <c r="D11" i="80"/>
  <c r="C11" i="80"/>
  <c r="B11" i="80"/>
  <c r="A11" i="80"/>
  <c r="I10" i="80"/>
  <c r="H10" i="80"/>
  <c r="G10" i="80"/>
  <c r="E10" i="80"/>
  <c r="D10" i="80"/>
  <c r="C10" i="80"/>
  <c r="B10" i="80"/>
  <c r="A10" i="80"/>
  <c r="I9" i="80"/>
  <c r="H9" i="80"/>
  <c r="G9" i="80"/>
  <c r="E9" i="80"/>
  <c r="D9" i="80"/>
  <c r="C9" i="80"/>
  <c r="B9" i="80"/>
  <c r="A9" i="80"/>
  <c r="I8" i="80"/>
  <c r="H8" i="80"/>
  <c r="G8" i="80"/>
  <c r="E8" i="80"/>
  <c r="D8" i="80"/>
  <c r="C8" i="80"/>
  <c r="B8" i="80"/>
  <c r="A8" i="80"/>
  <c r="I7" i="80"/>
  <c r="H7" i="80"/>
  <c r="G7" i="80"/>
  <c r="E7" i="80"/>
  <c r="D7" i="80"/>
  <c r="C7" i="80"/>
  <c r="B7" i="80"/>
  <c r="A7" i="80"/>
  <c r="I6" i="80"/>
  <c r="H6" i="80"/>
  <c r="G6" i="80"/>
  <c r="E6" i="80"/>
  <c r="D6" i="80"/>
  <c r="C6" i="80"/>
  <c r="B6" i="80"/>
  <c r="A6" i="80"/>
  <c r="I5" i="80"/>
  <c r="H5" i="80"/>
  <c r="G5" i="80"/>
  <c r="E5" i="80"/>
  <c r="D5" i="80"/>
  <c r="C5" i="80"/>
  <c r="B5" i="80"/>
  <c r="A5" i="80"/>
  <c r="I4" i="80"/>
  <c r="H4" i="80"/>
  <c r="G4" i="80"/>
  <c r="E4" i="80"/>
  <c r="D4" i="80"/>
  <c r="C4" i="80"/>
  <c r="B4" i="80"/>
  <c r="A4" i="80"/>
  <c r="M28" i="78"/>
  <c r="L28" i="78"/>
  <c r="K28" i="78"/>
  <c r="I28" i="78"/>
  <c r="H28" i="78"/>
  <c r="G28" i="78"/>
  <c r="E28" i="78"/>
  <c r="D28" i="78"/>
  <c r="C28" i="78"/>
  <c r="N27" i="78"/>
  <c r="J27" i="78"/>
  <c r="F27" i="78"/>
  <c r="N26" i="78"/>
  <c r="J26" i="78"/>
  <c r="F26" i="78"/>
  <c r="N25" i="78"/>
  <c r="J25" i="78"/>
  <c r="F25" i="78"/>
  <c r="N24" i="78"/>
  <c r="J24" i="78"/>
  <c r="F24" i="78"/>
  <c r="N23" i="78"/>
  <c r="J23" i="78"/>
  <c r="F23" i="78"/>
  <c r="N22" i="78"/>
  <c r="J22" i="78"/>
  <c r="F22" i="78"/>
  <c r="N21" i="78"/>
  <c r="J21" i="78"/>
  <c r="F21" i="78"/>
  <c r="N20" i="78"/>
  <c r="J20" i="78"/>
  <c r="F20" i="78"/>
  <c r="N19" i="78"/>
  <c r="J19" i="78"/>
  <c r="F19" i="78"/>
  <c r="N18" i="78"/>
  <c r="J18" i="78"/>
  <c r="F18" i="78"/>
  <c r="N17" i="78"/>
  <c r="J17" i="78"/>
  <c r="F17" i="78"/>
  <c r="N16" i="78"/>
  <c r="J16" i="78"/>
  <c r="F16" i="78"/>
  <c r="N15" i="78"/>
  <c r="J15" i="78"/>
  <c r="F15" i="78"/>
  <c r="N14" i="78"/>
  <c r="J14" i="78"/>
  <c r="F14" i="78"/>
  <c r="N13" i="78"/>
  <c r="J13" i="78"/>
  <c r="F13" i="78"/>
  <c r="N12" i="78"/>
  <c r="J12" i="78"/>
  <c r="F12" i="78"/>
  <c r="N11" i="78"/>
  <c r="J11" i="78"/>
  <c r="F11" i="78"/>
  <c r="N10" i="78"/>
  <c r="J10" i="78"/>
  <c r="F10" i="78"/>
  <c r="N9" i="78"/>
  <c r="J9" i="78"/>
  <c r="F9" i="78"/>
  <c r="N8" i="78"/>
  <c r="J8" i="78"/>
  <c r="F8" i="78"/>
  <c r="N7" i="78"/>
  <c r="J7" i="78"/>
  <c r="F7" i="78"/>
  <c r="N6" i="78"/>
  <c r="J6" i="78"/>
  <c r="F6" i="78"/>
  <c r="N5" i="78"/>
  <c r="J5" i="78"/>
  <c r="F5" i="78"/>
  <c r="N4" i="78"/>
  <c r="J4" i="78"/>
  <c r="F4" i="78"/>
  <c r="M28" i="79"/>
  <c r="L28" i="79"/>
  <c r="K28" i="79"/>
  <c r="I28" i="79"/>
  <c r="H28" i="79"/>
  <c r="G28" i="79"/>
  <c r="E28" i="79"/>
  <c r="D28" i="79"/>
  <c r="C28" i="79"/>
  <c r="N27" i="79"/>
  <c r="J27" i="79"/>
  <c r="F27" i="79"/>
  <c r="N26" i="79"/>
  <c r="J26" i="79"/>
  <c r="F26" i="79"/>
  <c r="N25" i="79"/>
  <c r="J25" i="79"/>
  <c r="F25" i="79"/>
  <c r="N24" i="79"/>
  <c r="J24" i="79"/>
  <c r="F24" i="79"/>
  <c r="N23" i="79"/>
  <c r="J23" i="79"/>
  <c r="F23" i="79"/>
  <c r="N22" i="79"/>
  <c r="J22" i="79"/>
  <c r="F22" i="79"/>
  <c r="N21" i="79"/>
  <c r="J21" i="79"/>
  <c r="F21" i="79"/>
  <c r="N20" i="79"/>
  <c r="J20" i="79"/>
  <c r="F20" i="79"/>
  <c r="N19" i="79"/>
  <c r="J19" i="79"/>
  <c r="F19" i="79"/>
  <c r="N18" i="79"/>
  <c r="J18" i="79"/>
  <c r="F18" i="79"/>
  <c r="N17" i="79"/>
  <c r="J17" i="79"/>
  <c r="F17" i="79"/>
  <c r="N16" i="79"/>
  <c r="J16" i="79"/>
  <c r="F16" i="79"/>
  <c r="N15" i="79"/>
  <c r="J15" i="79"/>
  <c r="F15" i="79"/>
  <c r="N14" i="79"/>
  <c r="J14" i="79"/>
  <c r="F14" i="79"/>
  <c r="N13" i="79"/>
  <c r="J13" i="79"/>
  <c r="F13" i="79"/>
  <c r="N12" i="79"/>
  <c r="J12" i="79"/>
  <c r="F12" i="79"/>
  <c r="N11" i="79"/>
  <c r="J11" i="79"/>
  <c r="F11" i="79"/>
  <c r="N10" i="79"/>
  <c r="J10" i="79"/>
  <c r="F10" i="79"/>
  <c r="N9" i="79"/>
  <c r="J9" i="79"/>
  <c r="F9" i="79"/>
  <c r="N8" i="79"/>
  <c r="J8" i="79"/>
  <c r="F8" i="79"/>
  <c r="N7" i="79"/>
  <c r="J7" i="79"/>
  <c r="F7" i="79"/>
  <c r="N6" i="79"/>
  <c r="J6" i="79"/>
  <c r="F6" i="79"/>
  <c r="N5" i="79"/>
  <c r="J5" i="79"/>
  <c r="F5" i="79"/>
  <c r="N4" i="79"/>
  <c r="J4" i="79"/>
  <c r="F4" i="79"/>
  <c r="M28" i="77"/>
  <c r="L28" i="77"/>
  <c r="K28" i="77"/>
  <c r="I28" i="77"/>
  <c r="H28" i="77"/>
  <c r="G28" i="77"/>
  <c r="E28" i="77"/>
  <c r="D28" i="77"/>
  <c r="C28" i="77"/>
  <c r="N27" i="77"/>
  <c r="J27" i="77"/>
  <c r="F27" i="77"/>
  <c r="N26" i="77"/>
  <c r="J26" i="77"/>
  <c r="F26" i="77"/>
  <c r="N25" i="77"/>
  <c r="J25" i="77"/>
  <c r="F25" i="77"/>
  <c r="N24" i="77"/>
  <c r="J24" i="77"/>
  <c r="F24" i="77"/>
  <c r="N23" i="77"/>
  <c r="J23" i="77"/>
  <c r="F23" i="77"/>
  <c r="N22" i="77"/>
  <c r="J22" i="77"/>
  <c r="F22" i="77"/>
  <c r="N21" i="77"/>
  <c r="J21" i="77"/>
  <c r="F21" i="77"/>
  <c r="N20" i="77"/>
  <c r="J20" i="77"/>
  <c r="F20" i="77"/>
  <c r="N19" i="77"/>
  <c r="J19" i="77"/>
  <c r="F19" i="77"/>
  <c r="N18" i="77"/>
  <c r="J18" i="77"/>
  <c r="F18" i="77"/>
  <c r="N17" i="77"/>
  <c r="J17" i="77"/>
  <c r="F17" i="77"/>
  <c r="N16" i="77"/>
  <c r="J16" i="77"/>
  <c r="F16" i="77"/>
  <c r="N15" i="77"/>
  <c r="J15" i="77"/>
  <c r="F15" i="77"/>
  <c r="N14" i="77"/>
  <c r="J14" i="77"/>
  <c r="F14" i="77"/>
  <c r="N13" i="77"/>
  <c r="J13" i="77"/>
  <c r="F13" i="77"/>
  <c r="N12" i="77"/>
  <c r="J12" i="77"/>
  <c r="F12" i="77"/>
  <c r="N11" i="77"/>
  <c r="J11" i="77"/>
  <c r="F11" i="77"/>
  <c r="N10" i="77"/>
  <c r="J10" i="77"/>
  <c r="F10" i="77"/>
  <c r="N9" i="77"/>
  <c r="J9" i="77"/>
  <c r="F9" i="77"/>
  <c r="N8" i="77"/>
  <c r="J8" i="77"/>
  <c r="F8" i="77"/>
  <c r="N7" i="77"/>
  <c r="J7" i="77"/>
  <c r="F7" i="77"/>
  <c r="N6" i="77"/>
  <c r="J6" i="77"/>
  <c r="F6" i="77"/>
  <c r="N5" i="77"/>
  <c r="J5" i="77"/>
  <c r="F5" i="77"/>
  <c r="N4" i="77"/>
  <c r="J4" i="77"/>
  <c r="F4" i="77"/>
  <c r="M28" i="76"/>
  <c r="L28" i="76"/>
  <c r="K28" i="76"/>
  <c r="I28" i="76"/>
  <c r="H28" i="76"/>
  <c r="G28" i="76"/>
  <c r="E28" i="76"/>
  <c r="D28" i="76"/>
  <c r="C28" i="76"/>
  <c r="N27" i="76"/>
  <c r="J27" i="76"/>
  <c r="F27" i="76"/>
  <c r="N26" i="76"/>
  <c r="J26" i="76"/>
  <c r="F26" i="76"/>
  <c r="N25" i="76"/>
  <c r="J25" i="76"/>
  <c r="F25" i="76"/>
  <c r="N24" i="76"/>
  <c r="J24" i="76"/>
  <c r="F24" i="76"/>
  <c r="N23" i="76"/>
  <c r="J23" i="76"/>
  <c r="F23" i="76"/>
  <c r="N22" i="76"/>
  <c r="J22" i="76"/>
  <c r="F22" i="76"/>
  <c r="N21" i="76"/>
  <c r="J21" i="76"/>
  <c r="F21" i="76"/>
  <c r="N20" i="76"/>
  <c r="J20" i="76"/>
  <c r="F20" i="76"/>
  <c r="N19" i="76"/>
  <c r="J19" i="76"/>
  <c r="F19" i="76"/>
  <c r="N18" i="76"/>
  <c r="J18" i="76"/>
  <c r="F18" i="76"/>
  <c r="N17" i="76"/>
  <c r="J17" i="76"/>
  <c r="F17" i="76"/>
  <c r="N16" i="76"/>
  <c r="J16" i="76"/>
  <c r="F16" i="76"/>
  <c r="N15" i="76"/>
  <c r="J15" i="76"/>
  <c r="F15" i="76"/>
  <c r="N14" i="76"/>
  <c r="J14" i="76"/>
  <c r="F14" i="76"/>
  <c r="N13" i="76"/>
  <c r="J13" i="76"/>
  <c r="F13" i="76"/>
  <c r="N12" i="76"/>
  <c r="J12" i="76"/>
  <c r="F12" i="76"/>
  <c r="N11" i="76"/>
  <c r="J11" i="76"/>
  <c r="F11" i="76"/>
  <c r="N10" i="76"/>
  <c r="J10" i="76"/>
  <c r="F10" i="76"/>
  <c r="N9" i="76"/>
  <c r="J9" i="76"/>
  <c r="F9" i="76"/>
  <c r="N8" i="76"/>
  <c r="J8" i="76"/>
  <c r="F8" i="76"/>
  <c r="N7" i="76"/>
  <c r="J7" i="76"/>
  <c r="F7" i="76"/>
  <c r="N6" i="76"/>
  <c r="J6" i="76"/>
  <c r="F6" i="76"/>
  <c r="N5" i="76"/>
  <c r="J5" i="76"/>
  <c r="F5" i="76"/>
  <c r="N4" i="76"/>
  <c r="J4" i="76"/>
  <c r="F4" i="76"/>
  <c r="M28" i="75"/>
  <c r="L28" i="75"/>
  <c r="K28" i="75"/>
  <c r="I28" i="75"/>
  <c r="H28" i="75"/>
  <c r="G28" i="75"/>
  <c r="E28" i="75"/>
  <c r="D28" i="75"/>
  <c r="C28" i="75"/>
  <c r="N27" i="75"/>
  <c r="J27" i="75"/>
  <c r="F27" i="75"/>
  <c r="N26" i="75"/>
  <c r="J26" i="75"/>
  <c r="F26" i="75"/>
  <c r="N25" i="75"/>
  <c r="J25" i="75"/>
  <c r="F25" i="75"/>
  <c r="N24" i="75"/>
  <c r="J24" i="75"/>
  <c r="F24" i="75"/>
  <c r="N23" i="75"/>
  <c r="J23" i="75"/>
  <c r="F23" i="75"/>
  <c r="N22" i="75"/>
  <c r="J22" i="75"/>
  <c r="F22" i="75"/>
  <c r="N21" i="75"/>
  <c r="J21" i="75"/>
  <c r="F21" i="75"/>
  <c r="N20" i="75"/>
  <c r="J20" i="75"/>
  <c r="F20" i="75"/>
  <c r="N19" i="75"/>
  <c r="J19" i="75"/>
  <c r="F19" i="75"/>
  <c r="N18" i="75"/>
  <c r="J18" i="75"/>
  <c r="F18" i="75"/>
  <c r="N17" i="75"/>
  <c r="J17" i="75"/>
  <c r="F17" i="75"/>
  <c r="N16" i="75"/>
  <c r="J16" i="75"/>
  <c r="F16" i="75"/>
  <c r="N15" i="75"/>
  <c r="J15" i="75"/>
  <c r="F15" i="75"/>
  <c r="N14" i="75"/>
  <c r="J14" i="75"/>
  <c r="F14" i="75"/>
  <c r="N13" i="75"/>
  <c r="J13" i="75"/>
  <c r="F13" i="75"/>
  <c r="N12" i="75"/>
  <c r="J12" i="75"/>
  <c r="F12" i="75"/>
  <c r="N11" i="75"/>
  <c r="J11" i="75"/>
  <c r="F11" i="75"/>
  <c r="N10" i="75"/>
  <c r="J10" i="75"/>
  <c r="F10" i="75"/>
  <c r="N9" i="75"/>
  <c r="J9" i="75"/>
  <c r="F9" i="75"/>
  <c r="N8" i="75"/>
  <c r="J8" i="75"/>
  <c r="F8" i="75"/>
  <c r="N7" i="75"/>
  <c r="J7" i="75"/>
  <c r="F7" i="75"/>
  <c r="N6" i="75"/>
  <c r="J6" i="75"/>
  <c r="F6" i="75"/>
  <c r="N5" i="75"/>
  <c r="J5" i="75"/>
  <c r="F5" i="75"/>
  <c r="N4" i="75"/>
  <c r="J4" i="75"/>
  <c r="F4" i="75"/>
  <c r="M28" i="74"/>
  <c r="L28" i="74"/>
  <c r="K28" i="74"/>
  <c r="I28" i="74"/>
  <c r="H28" i="74"/>
  <c r="G28" i="74"/>
  <c r="E28" i="74"/>
  <c r="D28" i="74"/>
  <c r="C28" i="74"/>
  <c r="N27" i="74"/>
  <c r="J27" i="74"/>
  <c r="F27" i="74"/>
  <c r="N26" i="74"/>
  <c r="J26" i="74"/>
  <c r="F26" i="74"/>
  <c r="N25" i="74"/>
  <c r="J25" i="74"/>
  <c r="F25" i="74"/>
  <c r="N24" i="74"/>
  <c r="J24" i="74"/>
  <c r="F24" i="74"/>
  <c r="N23" i="74"/>
  <c r="J23" i="74"/>
  <c r="F23" i="74"/>
  <c r="N22" i="74"/>
  <c r="J22" i="74"/>
  <c r="F22" i="74"/>
  <c r="N21" i="74"/>
  <c r="J21" i="74"/>
  <c r="F21" i="74"/>
  <c r="N20" i="74"/>
  <c r="J20" i="74"/>
  <c r="F20" i="74"/>
  <c r="N19" i="74"/>
  <c r="J19" i="74"/>
  <c r="F19" i="74"/>
  <c r="N18" i="74"/>
  <c r="J18" i="74"/>
  <c r="F18" i="74"/>
  <c r="N17" i="74"/>
  <c r="J17" i="74"/>
  <c r="F17" i="74"/>
  <c r="N16" i="74"/>
  <c r="J16" i="74"/>
  <c r="F16" i="74"/>
  <c r="N15" i="74"/>
  <c r="J15" i="74"/>
  <c r="F15" i="74"/>
  <c r="N14" i="74"/>
  <c r="J14" i="74"/>
  <c r="F14" i="74"/>
  <c r="N13" i="74"/>
  <c r="J13" i="74"/>
  <c r="F13" i="74"/>
  <c r="N12" i="74"/>
  <c r="J12" i="74"/>
  <c r="F12" i="74"/>
  <c r="N11" i="74"/>
  <c r="J11" i="74"/>
  <c r="F11" i="74"/>
  <c r="N10" i="74"/>
  <c r="J10" i="74"/>
  <c r="F10" i="74"/>
  <c r="N9" i="74"/>
  <c r="J9" i="74"/>
  <c r="F9" i="74"/>
  <c r="N8" i="74"/>
  <c r="J8" i="74"/>
  <c r="F8" i="74"/>
  <c r="N7" i="74"/>
  <c r="J7" i="74"/>
  <c r="F7" i="74"/>
  <c r="N6" i="74"/>
  <c r="J6" i="74"/>
  <c r="F6" i="74"/>
  <c r="N5" i="74"/>
  <c r="J5" i="74"/>
  <c r="F5" i="74"/>
  <c r="N4" i="74"/>
  <c r="J4" i="74"/>
  <c r="F4" i="74"/>
  <c r="M28" i="73"/>
  <c r="L28" i="73"/>
  <c r="K28" i="73"/>
  <c r="I28" i="73"/>
  <c r="H28" i="73"/>
  <c r="G28" i="73"/>
  <c r="E28" i="73"/>
  <c r="D28" i="73"/>
  <c r="C28" i="73"/>
  <c r="N27" i="73"/>
  <c r="J27" i="73"/>
  <c r="F27" i="73"/>
  <c r="N26" i="73"/>
  <c r="J26" i="73"/>
  <c r="F26" i="73"/>
  <c r="N25" i="73"/>
  <c r="J25" i="73"/>
  <c r="F25" i="73"/>
  <c r="N24" i="73"/>
  <c r="J24" i="73"/>
  <c r="F24" i="73"/>
  <c r="N23" i="73"/>
  <c r="J23" i="73"/>
  <c r="F23" i="73"/>
  <c r="N22" i="73"/>
  <c r="J22" i="73"/>
  <c r="F22" i="73"/>
  <c r="N21" i="73"/>
  <c r="J21" i="73"/>
  <c r="F21" i="73"/>
  <c r="N20" i="73"/>
  <c r="J20" i="73"/>
  <c r="F20" i="73"/>
  <c r="N19" i="73"/>
  <c r="J19" i="73"/>
  <c r="F19" i="73"/>
  <c r="N18" i="73"/>
  <c r="J18" i="73"/>
  <c r="F18" i="73"/>
  <c r="N17" i="73"/>
  <c r="J17" i="73"/>
  <c r="F17" i="73"/>
  <c r="N16" i="73"/>
  <c r="J16" i="73"/>
  <c r="F16" i="73"/>
  <c r="N15" i="73"/>
  <c r="J15" i="73"/>
  <c r="F15" i="73"/>
  <c r="N14" i="73"/>
  <c r="J14" i="73"/>
  <c r="F14" i="73"/>
  <c r="N13" i="73"/>
  <c r="J13" i="73"/>
  <c r="F13" i="73"/>
  <c r="N12" i="73"/>
  <c r="J12" i="73"/>
  <c r="F12" i="73"/>
  <c r="N11" i="73"/>
  <c r="J11" i="73"/>
  <c r="F11" i="73"/>
  <c r="N10" i="73"/>
  <c r="J10" i="73"/>
  <c r="F10" i="73"/>
  <c r="N9" i="73"/>
  <c r="J9" i="73"/>
  <c r="F9" i="73"/>
  <c r="N8" i="73"/>
  <c r="J8" i="73"/>
  <c r="F8" i="73"/>
  <c r="N7" i="73"/>
  <c r="J7" i="73"/>
  <c r="F7" i="73"/>
  <c r="N6" i="73"/>
  <c r="J6" i="73"/>
  <c r="F6" i="73"/>
  <c r="N5" i="73"/>
  <c r="J5" i="73"/>
  <c r="F5" i="73"/>
  <c r="N4" i="73"/>
  <c r="J4" i="73"/>
  <c r="F4" i="73"/>
  <c r="M28" i="72"/>
  <c r="L28" i="72"/>
  <c r="K28" i="72"/>
  <c r="I28" i="72"/>
  <c r="H28" i="72"/>
  <c r="G28" i="72"/>
  <c r="E28" i="72"/>
  <c r="D28" i="72"/>
  <c r="C28" i="72"/>
  <c r="N27" i="72"/>
  <c r="J27" i="72"/>
  <c r="F27" i="72"/>
  <c r="N26" i="72"/>
  <c r="J26" i="72"/>
  <c r="F26" i="72"/>
  <c r="N25" i="72"/>
  <c r="J25" i="72"/>
  <c r="F25" i="72"/>
  <c r="N24" i="72"/>
  <c r="J24" i="72"/>
  <c r="F24" i="72"/>
  <c r="N23" i="72"/>
  <c r="J23" i="72"/>
  <c r="F23" i="72"/>
  <c r="N22" i="72"/>
  <c r="J22" i="72"/>
  <c r="F22" i="72"/>
  <c r="N21" i="72"/>
  <c r="J21" i="72"/>
  <c r="F21" i="72"/>
  <c r="N20" i="72"/>
  <c r="J20" i="72"/>
  <c r="F20" i="72"/>
  <c r="N19" i="72"/>
  <c r="J19" i="72"/>
  <c r="F19" i="72"/>
  <c r="N18" i="72"/>
  <c r="J18" i="72"/>
  <c r="F18" i="72"/>
  <c r="N17" i="72"/>
  <c r="J17" i="72"/>
  <c r="F17" i="72"/>
  <c r="N16" i="72"/>
  <c r="J16" i="72"/>
  <c r="F16" i="72"/>
  <c r="N15" i="72"/>
  <c r="J15" i="72"/>
  <c r="F15" i="72"/>
  <c r="N14" i="72"/>
  <c r="J14" i="72"/>
  <c r="F14" i="72"/>
  <c r="N13" i="72"/>
  <c r="J13" i="72"/>
  <c r="F13" i="72"/>
  <c r="N12" i="72"/>
  <c r="J12" i="72"/>
  <c r="F12" i="72"/>
  <c r="N11" i="72"/>
  <c r="J11" i="72"/>
  <c r="F11" i="72"/>
  <c r="N10" i="72"/>
  <c r="J10" i="72"/>
  <c r="F10" i="72"/>
  <c r="N9" i="72"/>
  <c r="J9" i="72"/>
  <c r="F9" i="72"/>
  <c r="N8" i="72"/>
  <c r="J8" i="72"/>
  <c r="F8" i="72"/>
  <c r="N7" i="72"/>
  <c r="J7" i="72"/>
  <c r="F7" i="72"/>
  <c r="N6" i="72"/>
  <c r="J6" i="72"/>
  <c r="F6" i="72"/>
  <c r="N5" i="72"/>
  <c r="J5" i="72"/>
  <c r="F5" i="72"/>
  <c r="N4" i="72"/>
  <c r="J4" i="72"/>
  <c r="F4" i="72"/>
  <c r="M28" i="71"/>
  <c r="L28" i="71"/>
  <c r="K28" i="71"/>
  <c r="I28" i="71"/>
  <c r="H28" i="71"/>
  <c r="G28" i="71"/>
  <c r="E28" i="71"/>
  <c r="D28" i="71"/>
  <c r="C28" i="71"/>
  <c r="N27" i="71"/>
  <c r="J27" i="71"/>
  <c r="F27" i="71"/>
  <c r="N26" i="71"/>
  <c r="J26" i="71"/>
  <c r="F26" i="71"/>
  <c r="N25" i="71"/>
  <c r="J25" i="71"/>
  <c r="F25" i="71"/>
  <c r="N24" i="71"/>
  <c r="J24" i="71"/>
  <c r="F24" i="71"/>
  <c r="N23" i="71"/>
  <c r="J23" i="71"/>
  <c r="F23" i="71"/>
  <c r="N22" i="71"/>
  <c r="J22" i="71"/>
  <c r="F22" i="71"/>
  <c r="N21" i="71"/>
  <c r="J21" i="71"/>
  <c r="F21" i="71"/>
  <c r="N20" i="71"/>
  <c r="J20" i="71"/>
  <c r="F20" i="71"/>
  <c r="N19" i="71"/>
  <c r="J19" i="71"/>
  <c r="F19" i="71"/>
  <c r="N18" i="71"/>
  <c r="J18" i="71"/>
  <c r="F18" i="71"/>
  <c r="N17" i="71"/>
  <c r="J17" i="71"/>
  <c r="F17" i="71"/>
  <c r="N16" i="71"/>
  <c r="J16" i="71"/>
  <c r="F16" i="71"/>
  <c r="N15" i="71"/>
  <c r="J15" i="71"/>
  <c r="F15" i="71"/>
  <c r="N14" i="71"/>
  <c r="J14" i="71"/>
  <c r="F14" i="71"/>
  <c r="N13" i="71"/>
  <c r="J13" i="71"/>
  <c r="F13" i="71"/>
  <c r="N12" i="71"/>
  <c r="J12" i="71"/>
  <c r="F12" i="71"/>
  <c r="N11" i="71"/>
  <c r="J11" i="71"/>
  <c r="F11" i="71"/>
  <c r="N10" i="71"/>
  <c r="J10" i="71"/>
  <c r="F10" i="71"/>
  <c r="N9" i="71"/>
  <c r="J9" i="71"/>
  <c r="F9" i="71"/>
  <c r="N8" i="71"/>
  <c r="J8" i="71"/>
  <c r="F8" i="71"/>
  <c r="N7" i="71"/>
  <c r="J7" i="71"/>
  <c r="F7" i="71"/>
  <c r="N6" i="71"/>
  <c r="J6" i="71"/>
  <c r="F6" i="71"/>
  <c r="N5" i="71"/>
  <c r="J5" i="71"/>
  <c r="F5" i="71"/>
  <c r="N4" i="71"/>
  <c r="J4" i="71"/>
  <c r="F4" i="71"/>
  <c r="M28" i="70"/>
  <c r="L28" i="70"/>
  <c r="K28" i="70"/>
  <c r="I28" i="70"/>
  <c r="H28" i="70"/>
  <c r="G28" i="70"/>
  <c r="E28" i="70"/>
  <c r="D28" i="70"/>
  <c r="C28" i="70"/>
  <c r="N27" i="70"/>
  <c r="J27" i="70"/>
  <c r="F27" i="70"/>
  <c r="N26" i="70"/>
  <c r="J26" i="70"/>
  <c r="F26" i="70"/>
  <c r="N25" i="70"/>
  <c r="J25" i="70"/>
  <c r="F25" i="70"/>
  <c r="N24" i="70"/>
  <c r="J24" i="70"/>
  <c r="F24" i="70"/>
  <c r="N23" i="70"/>
  <c r="J23" i="70"/>
  <c r="F23" i="70"/>
  <c r="N22" i="70"/>
  <c r="J22" i="70"/>
  <c r="F22" i="70"/>
  <c r="N21" i="70"/>
  <c r="J21" i="70"/>
  <c r="F21" i="70"/>
  <c r="N20" i="70"/>
  <c r="J20" i="70"/>
  <c r="F20" i="70"/>
  <c r="N19" i="70"/>
  <c r="J19" i="70"/>
  <c r="F19" i="70"/>
  <c r="N18" i="70"/>
  <c r="J18" i="70"/>
  <c r="F18" i="70"/>
  <c r="N17" i="70"/>
  <c r="J17" i="70"/>
  <c r="F17" i="70"/>
  <c r="N16" i="70"/>
  <c r="J16" i="70"/>
  <c r="F16" i="70"/>
  <c r="N15" i="70"/>
  <c r="J15" i="70"/>
  <c r="F15" i="70"/>
  <c r="N14" i="70"/>
  <c r="J14" i="70"/>
  <c r="F14" i="70"/>
  <c r="N13" i="70"/>
  <c r="J13" i="70"/>
  <c r="F13" i="70"/>
  <c r="N12" i="70"/>
  <c r="J12" i="70"/>
  <c r="F12" i="70"/>
  <c r="N11" i="70"/>
  <c r="J11" i="70"/>
  <c r="F11" i="70"/>
  <c r="N10" i="70"/>
  <c r="J10" i="70"/>
  <c r="F10" i="70"/>
  <c r="N9" i="70"/>
  <c r="J9" i="70"/>
  <c r="F9" i="70"/>
  <c r="N8" i="70"/>
  <c r="J8" i="70"/>
  <c r="F8" i="70"/>
  <c r="N7" i="70"/>
  <c r="J7" i="70"/>
  <c r="F7" i="70"/>
  <c r="N6" i="70"/>
  <c r="J6" i="70"/>
  <c r="F6" i="70"/>
  <c r="N5" i="70"/>
  <c r="J5" i="70"/>
  <c r="F5" i="70"/>
  <c r="N4" i="70"/>
  <c r="J4" i="70"/>
  <c r="F4" i="70"/>
  <c r="M28" i="66"/>
  <c r="L28" i="66"/>
  <c r="K28" i="66"/>
  <c r="I28" i="66"/>
  <c r="H28" i="66"/>
  <c r="G28" i="66"/>
  <c r="E28" i="66"/>
  <c r="D28" i="66"/>
  <c r="C28" i="66"/>
  <c r="N27" i="66"/>
  <c r="J27" i="66"/>
  <c r="F27" i="66"/>
  <c r="N26" i="66"/>
  <c r="J26" i="66"/>
  <c r="F26" i="66"/>
  <c r="N25" i="66"/>
  <c r="J25" i="66"/>
  <c r="F25" i="66"/>
  <c r="N24" i="66"/>
  <c r="J24" i="66"/>
  <c r="F24" i="66"/>
  <c r="N23" i="66"/>
  <c r="J23" i="66"/>
  <c r="F23" i="66"/>
  <c r="N22" i="66"/>
  <c r="J22" i="66"/>
  <c r="F22" i="66"/>
  <c r="N21" i="66"/>
  <c r="J21" i="66"/>
  <c r="F21" i="66"/>
  <c r="N20" i="66"/>
  <c r="J20" i="66"/>
  <c r="F20" i="66"/>
  <c r="N19" i="66"/>
  <c r="J19" i="66"/>
  <c r="F19" i="66"/>
  <c r="N18" i="66"/>
  <c r="J18" i="66"/>
  <c r="F18" i="66"/>
  <c r="N17" i="66"/>
  <c r="J17" i="66"/>
  <c r="F17" i="66"/>
  <c r="N16" i="66"/>
  <c r="J16" i="66"/>
  <c r="F16" i="66"/>
  <c r="N15" i="66"/>
  <c r="J15" i="66"/>
  <c r="F15" i="66"/>
  <c r="N14" i="66"/>
  <c r="J14" i="66"/>
  <c r="F14" i="66"/>
  <c r="N13" i="66"/>
  <c r="J13" i="66"/>
  <c r="F13" i="66"/>
  <c r="N12" i="66"/>
  <c r="J12" i="66"/>
  <c r="F12" i="66"/>
  <c r="N11" i="66"/>
  <c r="J11" i="66"/>
  <c r="F11" i="66"/>
  <c r="N10" i="66"/>
  <c r="J10" i="66"/>
  <c r="F10" i="66"/>
  <c r="N9" i="66"/>
  <c r="J9" i="66"/>
  <c r="F9" i="66"/>
  <c r="N8" i="66"/>
  <c r="J8" i="66"/>
  <c r="F8" i="66"/>
  <c r="N7" i="66"/>
  <c r="J7" i="66"/>
  <c r="F7" i="66"/>
  <c r="N6" i="66"/>
  <c r="J6" i="66"/>
  <c r="F6" i="66"/>
  <c r="N5" i="66"/>
  <c r="J5" i="66"/>
  <c r="F5" i="66"/>
  <c r="N4" i="66"/>
  <c r="J4" i="66"/>
  <c r="F4" i="66"/>
  <c r="M28" i="69"/>
  <c r="L28" i="69"/>
  <c r="K28" i="69"/>
  <c r="I28" i="69"/>
  <c r="H28" i="69"/>
  <c r="G28" i="69"/>
  <c r="E28" i="69"/>
  <c r="D28" i="69"/>
  <c r="C28" i="69"/>
  <c r="N27" i="69"/>
  <c r="J27" i="69"/>
  <c r="F27" i="69"/>
  <c r="N26" i="69"/>
  <c r="J26" i="69"/>
  <c r="F26" i="69"/>
  <c r="N25" i="69"/>
  <c r="J25" i="69"/>
  <c r="F25" i="69"/>
  <c r="N24" i="69"/>
  <c r="J24" i="69"/>
  <c r="F24" i="69"/>
  <c r="N23" i="69"/>
  <c r="J23" i="69"/>
  <c r="F23" i="69"/>
  <c r="N22" i="69"/>
  <c r="J22" i="69"/>
  <c r="F22" i="69"/>
  <c r="N21" i="69"/>
  <c r="J21" i="69"/>
  <c r="F21" i="69"/>
  <c r="N20" i="69"/>
  <c r="J20" i="69"/>
  <c r="F20" i="69"/>
  <c r="N19" i="69"/>
  <c r="J19" i="69"/>
  <c r="F19" i="69"/>
  <c r="N18" i="69"/>
  <c r="J18" i="69"/>
  <c r="F18" i="69"/>
  <c r="N17" i="69"/>
  <c r="J17" i="69"/>
  <c r="F17" i="69"/>
  <c r="N16" i="69"/>
  <c r="J16" i="69"/>
  <c r="F16" i="69"/>
  <c r="N15" i="69"/>
  <c r="J15" i="69"/>
  <c r="F15" i="69"/>
  <c r="N14" i="69"/>
  <c r="J14" i="69"/>
  <c r="F14" i="69"/>
  <c r="N13" i="69"/>
  <c r="J13" i="69"/>
  <c r="F13" i="69"/>
  <c r="N12" i="69"/>
  <c r="J12" i="69"/>
  <c r="F12" i="69"/>
  <c r="N11" i="69"/>
  <c r="J11" i="69"/>
  <c r="F11" i="69"/>
  <c r="N10" i="69"/>
  <c r="J10" i="69"/>
  <c r="F10" i="69"/>
  <c r="N9" i="69"/>
  <c r="J9" i="69"/>
  <c r="F9" i="69"/>
  <c r="N8" i="69"/>
  <c r="J8" i="69"/>
  <c r="F8" i="69"/>
  <c r="N7" i="69"/>
  <c r="J7" i="69"/>
  <c r="F7" i="69"/>
  <c r="N6" i="69"/>
  <c r="J6" i="69"/>
  <c r="F6" i="69"/>
  <c r="N5" i="69"/>
  <c r="J5" i="69"/>
  <c r="F5" i="69"/>
  <c r="N4" i="69"/>
  <c r="J4" i="69"/>
  <c r="F4" i="69"/>
  <c r="K28" i="68"/>
  <c r="B28" i="68"/>
  <c r="I27" i="68"/>
  <c r="H27" i="68"/>
  <c r="G27" i="68"/>
  <c r="E27" i="68"/>
  <c r="D27" i="68"/>
  <c r="C27" i="68"/>
  <c r="B27" i="68"/>
  <c r="A27" i="68"/>
  <c r="I26" i="68"/>
  <c r="H26" i="68"/>
  <c r="G26" i="68"/>
  <c r="J26" i="68" s="1"/>
  <c r="E26" i="68"/>
  <c r="D26" i="68"/>
  <c r="C26" i="68"/>
  <c r="B26" i="68"/>
  <c r="A26" i="68"/>
  <c r="I25" i="68"/>
  <c r="H25" i="68"/>
  <c r="G25" i="68"/>
  <c r="J25" i="68" s="1"/>
  <c r="E25" i="68"/>
  <c r="D25" i="68"/>
  <c r="C25" i="68"/>
  <c r="B25" i="68"/>
  <c r="A25" i="68"/>
  <c r="I24" i="68"/>
  <c r="H24" i="68"/>
  <c r="G24" i="68"/>
  <c r="E24" i="68"/>
  <c r="D24" i="68"/>
  <c r="C24" i="68"/>
  <c r="B24" i="68"/>
  <c r="A24" i="68"/>
  <c r="I23" i="68"/>
  <c r="H23" i="68"/>
  <c r="G23" i="68"/>
  <c r="E23" i="68"/>
  <c r="D23" i="68"/>
  <c r="C23" i="68"/>
  <c r="B23" i="68"/>
  <c r="A23" i="68"/>
  <c r="I22" i="68"/>
  <c r="H22" i="68"/>
  <c r="G22" i="68"/>
  <c r="E22" i="68"/>
  <c r="D22" i="68"/>
  <c r="C22" i="68"/>
  <c r="B22" i="68"/>
  <c r="A22" i="68"/>
  <c r="I21" i="68"/>
  <c r="H21" i="68"/>
  <c r="G21" i="68"/>
  <c r="E21" i="68"/>
  <c r="D21" i="68"/>
  <c r="C21" i="68"/>
  <c r="B21" i="68"/>
  <c r="A21" i="68"/>
  <c r="I20" i="68"/>
  <c r="H20" i="68"/>
  <c r="G20" i="68"/>
  <c r="E20" i="68"/>
  <c r="D20" i="68"/>
  <c r="C20" i="68"/>
  <c r="B20" i="68"/>
  <c r="A20" i="68"/>
  <c r="I19" i="68"/>
  <c r="H19" i="68"/>
  <c r="G19" i="68"/>
  <c r="E19" i="68"/>
  <c r="D19" i="68"/>
  <c r="C19" i="68"/>
  <c r="B19" i="68"/>
  <c r="A19" i="68"/>
  <c r="I18" i="68"/>
  <c r="H18" i="68"/>
  <c r="G18" i="68"/>
  <c r="E18" i="68"/>
  <c r="D18" i="68"/>
  <c r="C18" i="68"/>
  <c r="B18" i="68"/>
  <c r="A18" i="68"/>
  <c r="I17" i="68"/>
  <c r="H17" i="68"/>
  <c r="G17" i="68"/>
  <c r="E17" i="68"/>
  <c r="D17" i="68"/>
  <c r="C17" i="68"/>
  <c r="B17" i="68"/>
  <c r="A17" i="68"/>
  <c r="I16" i="68"/>
  <c r="H16" i="68"/>
  <c r="G16" i="68"/>
  <c r="E16" i="68"/>
  <c r="D16" i="68"/>
  <c r="C16" i="68"/>
  <c r="B16" i="68"/>
  <c r="A16" i="68"/>
  <c r="I15" i="68"/>
  <c r="H15" i="68"/>
  <c r="G15" i="68"/>
  <c r="E15" i="68"/>
  <c r="D15" i="68"/>
  <c r="C15" i="68"/>
  <c r="B15" i="68"/>
  <c r="A15" i="68"/>
  <c r="I14" i="68"/>
  <c r="H14" i="68"/>
  <c r="G14" i="68"/>
  <c r="E14" i="68"/>
  <c r="D14" i="68"/>
  <c r="C14" i="68"/>
  <c r="B14" i="68"/>
  <c r="A14" i="68"/>
  <c r="I13" i="68"/>
  <c r="H13" i="68"/>
  <c r="G13" i="68"/>
  <c r="E13" i="68"/>
  <c r="D13" i="68"/>
  <c r="C13" i="68"/>
  <c r="B13" i="68"/>
  <c r="A13" i="68"/>
  <c r="I12" i="68"/>
  <c r="H12" i="68"/>
  <c r="G12" i="68"/>
  <c r="E12" i="68"/>
  <c r="D12" i="68"/>
  <c r="C12" i="68"/>
  <c r="B12" i="68"/>
  <c r="A12" i="68"/>
  <c r="I11" i="68"/>
  <c r="H11" i="68"/>
  <c r="G11" i="68"/>
  <c r="E11" i="68"/>
  <c r="D11" i="68"/>
  <c r="C11" i="68"/>
  <c r="B11" i="68"/>
  <c r="A11" i="68"/>
  <c r="I10" i="68"/>
  <c r="H10" i="68"/>
  <c r="G10" i="68"/>
  <c r="E10" i="68"/>
  <c r="D10" i="68"/>
  <c r="C10" i="68"/>
  <c r="B10" i="68"/>
  <c r="A10" i="68"/>
  <c r="I9" i="68"/>
  <c r="H9" i="68"/>
  <c r="G9" i="68"/>
  <c r="E9" i="68"/>
  <c r="D9" i="68"/>
  <c r="C9" i="68"/>
  <c r="B9" i="68"/>
  <c r="A9" i="68"/>
  <c r="I8" i="68"/>
  <c r="H8" i="68"/>
  <c r="G8" i="68"/>
  <c r="E8" i="68"/>
  <c r="D8" i="68"/>
  <c r="C8" i="68"/>
  <c r="B8" i="68"/>
  <c r="A8" i="68"/>
  <c r="I7" i="68"/>
  <c r="H7" i="68"/>
  <c r="G7" i="68"/>
  <c r="E7" i="68"/>
  <c r="D7" i="68"/>
  <c r="C7" i="68"/>
  <c r="B7" i="68"/>
  <c r="A7" i="68"/>
  <c r="I6" i="68"/>
  <c r="H6" i="68"/>
  <c r="G6" i="68"/>
  <c r="E6" i="68"/>
  <c r="D6" i="68"/>
  <c r="C6" i="68"/>
  <c r="B6" i="68"/>
  <c r="A6" i="68"/>
  <c r="I5" i="68"/>
  <c r="H5" i="68"/>
  <c r="G5" i="68"/>
  <c r="E5" i="68"/>
  <c r="D5" i="68"/>
  <c r="C5" i="68"/>
  <c r="B5" i="68"/>
  <c r="A5" i="68"/>
  <c r="I4" i="68"/>
  <c r="H4" i="68"/>
  <c r="G4" i="68"/>
  <c r="E4" i="68"/>
  <c r="D4" i="68"/>
  <c r="C4" i="68"/>
  <c r="B4" i="68"/>
  <c r="A4" i="68"/>
  <c r="F106" i="67"/>
  <c r="F105" i="67"/>
  <c r="F104" i="67"/>
  <c r="F103" i="67"/>
  <c r="F102" i="67"/>
  <c r="F101" i="67"/>
  <c r="F100" i="67"/>
  <c r="F99" i="67"/>
  <c r="F98" i="67"/>
  <c r="F97" i="67"/>
  <c r="F96" i="67"/>
  <c r="F95" i="67"/>
  <c r="F94" i="67"/>
  <c r="F93" i="67"/>
  <c r="F92" i="67"/>
  <c r="F91" i="67"/>
  <c r="F90" i="67"/>
  <c r="F89" i="67"/>
  <c r="F88" i="67"/>
  <c r="F87" i="67"/>
  <c r="F86" i="67"/>
  <c r="F85" i="67"/>
  <c r="F84" i="67"/>
  <c r="F83" i="67"/>
  <c r="F82" i="67"/>
  <c r="F81" i="67"/>
  <c r="F80" i="67"/>
  <c r="F79" i="67"/>
  <c r="F78" i="67"/>
  <c r="F77" i="67"/>
  <c r="F76" i="67"/>
  <c r="F75" i="67"/>
  <c r="F74" i="67"/>
  <c r="F73" i="67"/>
  <c r="F72" i="67"/>
  <c r="F71" i="67"/>
  <c r="F70" i="67"/>
  <c r="F69" i="67"/>
  <c r="F68" i="67"/>
  <c r="F67" i="67"/>
  <c r="F66" i="67"/>
  <c r="F65" i="67"/>
  <c r="F64" i="67"/>
  <c r="F63" i="67"/>
  <c r="F62" i="67"/>
  <c r="F61" i="67"/>
  <c r="F60" i="67"/>
  <c r="F59" i="67"/>
  <c r="F58" i="67"/>
  <c r="F57" i="67"/>
  <c r="F56" i="67"/>
  <c r="F55" i="67"/>
  <c r="F54" i="67"/>
  <c r="F53" i="67"/>
  <c r="F52" i="67"/>
  <c r="F51" i="67"/>
  <c r="F50" i="67"/>
  <c r="F49" i="67"/>
  <c r="F48" i="67"/>
  <c r="F4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M28" i="67"/>
  <c r="L28" i="67"/>
  <c r="K28" i="67"/>
  <c r="I28" i="67"/>
  <c r="H28" i="67"/>
  <c r="G28" i="67"/>
  <c r="E28" i="67"/>
  <c r="D28" i="67"/>
  <c r="C28" i="67"/>
  <c r="N27" i="67"/>
  <c r="J27" i="67"/>
  <c r="F27" i="67"/>
  <c r="N26" i="67"/>
  <c r="J26" i="67"/>
  <c r="F26" i="67"/>
  <c r="N25" i="67"/>
  <c r="J25" i="67"/>
  <c r="F25" i="67"/>
  <c r="N24" i="67"/>
  <c r="J24" i="67"/>
  <c r="F24" i="67"/>
  <c r="N23" i="67"/>
  <c r="J23" i="67"/>
  <c r="F23" i="67"/>
  <c r="N22" i="67"/>
  <c r="J22" i="67"/>
  <c r="F22" i="67"/>
  <c r="N21" i="67"/>
  <c r="J21" i="67"/>
  <c r="F21" i="67"/>
  <c r="N20" i="67"/>
  <c r="J20" i="67"/>
  <c r="F20" i="67"/>
  <c r="N19" i="67"/>
  <c r="J19" i="67"/>
  <c r="F19" i="67"/>
  <c r="N18" i="67"/>
  <c r="J18" i="67"/>
  <c r="F18" i="67"/>
  <c r="N17" i="67"/>
  <c r="J17" i="67"/>
  <c r="F17" i="67"/>
  <c r="N16" i="67"/>
  <c r="J16" i="67"/>
  <c r="F16" i="67"/>
  <c r="N15" i="67"/>
  <c r="J15" i="67"/>
  <c r="F15" i="67"/>
  <c r="N14" i="67"/>
  <c r="J14" i="67"/>
  <c r="F14" i="67"/>
  <c r="N13" i="67"/>
  <c r="J13" i="67"/>
  <c r="F13" i="67"/>
  <c r="N12" i="67"/>
  <c r="J12" i="67"/>
  <c r="F12" i="67"/>
  <c r="N11" i="67"/>
  <c r="J11" i="67"/>
  <c r="F11" i="67"/>
  <c r="N10" i="67"/>
  <c r="J10" i="67"/>
  <c r="F10" i="67"/>
  <c r="N9" i="67"/>
  <c r="J9" i="67"/>
  <c r="F9" i="67"/>
  <c r="N8" i="67"/>
  <c r="J8" i="67"/>
  <c r="F8" i="67"/>
  <c r="N7" i="67"/>
  <c r="J7" i="67"/>
  <c r="F7" i="67"/>
  <c r="N6" i="67"/>
  <c r="J6" i="67"/>
  <c r="F6" i="67"/>
  <c r="N5" i="67"/>
  <c r="J5" i="67"/>
  <c r="F5" i="67"/>
  <c r="N4" i="67"/>
  <c r="J4" i="67"/>
  <c r="F4" i="67"/>
  <c r="F106" i="65"/>
  <c r="F105" i="65"/>
  <c r="F104" i="65"/>
  <c r="F103" i="65"/>
  <c r="F102" i="65"/>
  <c r="F101" i="65"/>
  <c r="F100" i="65"/>
  <c r="F99" i="65"/>
  <c r="F98" i="65"/>
  <c r="F97" i="65"/>
  <c r="F96" i="65"/>
  <c r="F95" i="65"/>
  <c r="F94" i="65"/>
  <c r="F93" i="65"/>
  <c r="F92" i="65"/>
  <c r="F91" i="65"/>
  <c r="F90" i="65"/>
  <c r="F89" i="65"/>
  <c r="F88" i="65"/>
  <c r="F87" i="65"/>
  <c r="F86" i="65"/>
  <c r="F85" i="65"/>
  <c r="F84" i="65"/>
  <c r="F83" i="65"/>
  <c r="F82" i="65"/>
  <c r="F81" i="65"/>
  <c r="F80" i="65"/>
  <c r="F79" i="65"/>
  <c r="F78" i="65"/>
  <c r="F77" i="65"/>
  <c r="F76" i="65"/>
  <c r="F75" i="65"/>
  <c r="F74" i="65"/>
  <c r="F73" i="65"/>
  <c r="F72" i="65"/>
  <c r="F71" i="65"/>
  <c r="F70" i="65"/>
  <c r="F69" i="65"/>
  <c r="F68" i="65"/>
  <c r="F67" i="65"/>
  <c r="F66" i="65"/>
  <c r="F65" i="65"/>
  <c r="F64" i="65"/>
  <c r="F63" i="65"/>
  <c r="F62" i="65"/>
  <c r="F61" i="65"/>
  <c r="F60" i="65"/>
  <c r="F59" i="65"/>
  <c r="F58" i="65"/>
  <c r="F57" i="65"/>
  <c r="F56" i="65"/>
  <c r="F55" i="65"/>
  <c r="F54" i="65"/>
  <c r="F53" i="65"/>
  <c r="F52" i="65"/>
  <c r="F51" i="65"/>
  <c r="F50" i="65"/>
  <c r="F49" i="65"/>
  <c r="F48" i="65"/>
  <c r="F47" i="65"/>
  <c r="F46" i="65"/>
  <c r="F45" i="65"/>
  <c r="F44" i="65"/>
  <c r="F43" i="65"/>
  <c r="F42" i="65"/>
  <c r="F41" i="65"/>
  <c r="F40" i="65"/>
  <c r="F39" i="65"/>
  <c r="F38" i="65"/>
  <c r="F37" i="65"/>
  <c r="F36" i="65"/>
  <c r="F35" i="65"/>
  <c r="M28" i="65"/>
  <c r="L28" i="65"/>
  <c r="K28" i="65"/>
  <c r="I28" i="65"/>
  <c r="H28" i="65"/>
  <c r="G28" i="65"/>
  <c r="E28" i="65"/>
  <c r="D28" i="65"/>
  <c r="C28" i="65"/>
  <c r="N27" i="65"/>
  <c r="J27" i="65"/>
  <c r="F27" i="65"/>
  <c r="N26" i="65"/>
  <c r="J26" i="65"/>
  <c r="F26" i="65"/>
  <c r="N25" i="65"/>
  <c r="J25" i="65"/>
  <c r="F25" i="65"/>
  <c r="N24" i="65"/>
  <c r="J24" i="65"/>
  <c r="F24" i="65"/>
  <c r="N23" i="65"/>
  <c r="J23" i="65"/>
  <c r="F23" i="65"/>
  <c r="N22" i="65"/>
  <c r="J22" i="65"/>
  <c r="F22" i="65"/>
  <c r="N21" i="65"/>
  <c r="J21" i="65"/>
  <c r="F21" i="65"/>
  <c r="N20" i="65"/>
  <c r="J20" i="65"/>
  <c r="F20" i="65"/>
  <c r="N19" i="65"/>
  <c r="J19" i="65"/>
  <c r="F19" i="65"/>
  <c r="N18" i="65"/>
  <c r="J18" i="65"/>
  <c r="F18" i="65"/>
  <c r="N17" i="65"/>
  <c r="J17" i="65"/>
  <c r="F17" i="65"/>
  <c r="N16" i="65"/>
  <c r="J16" i="65"/>
  <c r="F16" i="65"/>
  <c r="N15" i="65"/>
  <c r="J15" i="65"/>
  <c r="F15" i="65"/>
  <c r="N14" i="65"/>
  <c r="J14" i="65"/>
  <c r="F14" i="65"/>
  <c r="N13" i="65"/>
  <c r="J13" i="65"/>
  <c r="F13" i="65"/>
  <c r="N12" i="65"/>
  <c r="J12" i="65"/>
  <c r="F12" i="65"/>
  <c r="N11" i="65"/>
  <c r="J11" i="65"/>
  <c r="F11" i="65"/>
  <c r="N10" i="65"/>
  <c r="J10" i="65"/>
  <c r="F10" i="65"/>
  <c r="N9" i="65"/>
  <c r="J9" i="65"/>
  <c r="F9" i="65"/>
  <c r="N8" i="65"/>
  <c r="J8" i="65"/>
  <c r="F8" i="65"/>
  <c r="N7" i="65"/>
  <c r="J7" i="65"/>
  <c r="F7" i="65"/>
  <c r="N6" i="65"/>
  <c r="J6" i="65"/>
  <c r="F6" i="65"/>
  <c r="N5" i="65"/>
  <c r="J5" i="65"/>
  <c r="F5" i="65"/>
  <c r="N4" i="65"/>
  <c r="J4" i="65"/>
  <c r="F4" i="65"/>
  <c r="F106" i="64"/>
  <c r="F105" i="64"/>
  <c r="F104" i="64"/>
  <c r="F103" i="64"/>
  <c r="F102" i="64"/>
  <c r="F101" i="64"/>
  <c r="F100" i="64"/>
  <c r="F99" i="64"/>
  <c r="F98" i="64"/>
  <c r="F97" i="64"/>
  <c r="F96" i="64"/>
  <c r="F95" i="64"/>
  <c r="F94" i="64"/>
  <c r="F93" i="64"/>
  <c r="F92" i="64"/>
  <c r="F91" i="64"/>
  <c r="F90" i="64"/>
  <c r="F89" i="64"/>
  <c r="F88" i="64"/>
  <c r="F87" i="64"/>
  <c r="F86" i="64"/>
  <c r="F85" i="64"/>
  <c r="F84" i="64"/>
  <c r="F83" i="64"/>
  <c r="F82" i="64"/>
  <c r="F81" i="64"/>
  <c r="F80" i="64"/>
  <c r="F79" i="64"/>
  <c r="F78" i="64"/>
  <c r="F77" i="64"/>
  <c r="F76" i="64"/>
  <c r="F75" i="64"/>
  <c r="F74" i="64"/>
  <c r="F73" i="64"/>
  <c r="F72" i="64"/>
  <c r="F71" i="64"/>
  <c r="F70" i="64"/>
  <c r="F69" i="64"/>
  <c r="F68" i="64"/>
  <c r="F67" i="64"/>
  <c r="F66" i="64"/>
  <c r="F65" i="64"/>
  <c r="F64" i="64"/>
  <c r="F63" i="64"/>
  <c r="F62" i="64"/>
  <c r="F61" i="64"/>
  <c r="F60" i="64"/>
  <c r="F59" i="64"/>
  <c r="F58" i="64"/>
  <c r="F57" i="64"/>
  <c r="F56" i="64"/>
  <c r="F55" i="64"/>
  <c r="F54" i="64"/>
  <c r="F53" i="64"/>
  <c r="F52" i="64"/>
  <c r="F51" i="64"/>
  <c r="F50" i="64"/>
  <c r="F49" i="64"/>
  <c r="F48" i="64"/>
  <c r="F47" i="64"/>
  <c r="F46" i="64"/>
  <c r="F45" i="64"/>
  <c r="F44" i="64"/>
  <c r="F43" i="64"/>
  <c r="F42" i="64"/>
  <c r="F41" i="64"/>
  <c r="F40" i="64"/>
  <c r="F39" i="64"/>
  <c r="F38" i="64"/>
  <c r="F37" i="64"/>
  <c r="F36" i="64"/>
  <c r="F35" i="64"/>
  <c r="M28" i="64"/>
  <c r="L28" i="64"/>
  <c r="K28" i="64"/>
  <c r="I28" i="64"/>
  <c r="H28" i="64"/>
  <c r="G28" i="64"/>
  <c r="E28" i="64"/>
  <c r="D28" i="64"/>
  <c r="C28" i="64"/>
  <c r="N27" i="64"/>
  <c r="J27" i="64"/>
  <c r="F27" i="64"/>
  <c r="N26" i="64"/>
  <c r="J26" i="64"/>
  <c r="F26" i="64"/>
  <c r="N25" i="64"/>
  <c r="J25" i="64"/>
  <c r="F25" i="64"/>
  <c r="N24" i="64"/>
  <c r="J24" i="64"/>
  <c r="F24" i="64"/>
  <c r="N23" i="64"/>
  <c r="J23" i="64"/>
  <c r="F23" i="64"/>
  <c r="N22" i="64"/>
  <c r="J22" i="64"/>
  <c r="F22" i="64"/>
  <c r="N21" i="64"/>
  <c r="J21" i="64"/>
  <c r="F21" i="64"/>
  <c r="N20" i="64"/>
  <c r="J20" i="64"/>
  <c r="F20" i="64"/>
  <c r="N19" i="64"/>
  <c r="J19" i="64"/>
  <c r="F19" i="64"/>
  <c r="N18" i="64"/>
  <c r="J18" i="64"/>
  <c r="F18" i="64"/>
  <c r="N17" i="64"/>
  <c r="J17" i="64"/>
  <c r="F17" i="64"/>
  <c r="N16" i="64"/>
  <c r="J16" i="64"/>
  <c r="F16" i="64"/>
  <c r="N15" i="64"/>
  <c r="J15" i="64"/>
  <c r="F15" i="64"/>
  <c r="N14" i="64"/>
  <c r="J14" i="64"/>
  <c r="F14" i="64"/>
  <c r="N13" i="64"/>
  <c r="J13" i="64"/>
  <c r="F13" i="64"/>
  <c r="N12" i="64"/>
  <c r="J12" i="64"/>
  <c r="F12" i="64"/>
  <c r="N11" i="64"/>
  <c r="J11" i="64"/>
  <c r="F11" i="64"/>
  <c r="N10" i="64"/>
  <c r="J10" i="64"/>
  <c r="F10" i="64"/>
  <c r="N9" i="64"/>
  <c r="J9" i="64"/>
  <c r="F9" i="64"/>
  <c r="N8" i="64"/>
  <c r="J8" i="64"/>
  <c r="F8" i="64"/>
  <c r="N7" i="64"/>
  <c r="J7" i="64"/>
  <c r="F7" i="64"/>
  <c r="N6" i="64"/>
  <c r="J6" i="64"/>
  <c r="F6" i="64"/>
  <c r="N5" i="64"/>
  <c r="J5" i="64"/>
  <c r="F5" i="64"/>
  <c r="N4" i="64"/>
  <c r="J4" i="64"/>
  <c r="F4" i="64"/>
  <c r="M28" i="63"/>
  <c r="L28" i="63"/>
  <c r="K28" i="63"/>
  <c r="I28" i="63"/>
  <c r="H28" i="63"/>
  <c r="G28" i="63"/>
  <c r="E28" i="63"/>
  <c r="D28" i="63"/>
  <c r="C28" i="63"/>
  <c r="N27" i="63"/>
  <c r="J27" i="63"/>
  <c r="F27" i="63"/>
  <c r="N26" i="63"/>
  <c r="J26" i="63"/>
  <c r="F26" i="63"/>
  <c r="N25" i="63"/>
  <c r="J25" i="63"/>
  <c r="F25" i="63"/>
  <c r="N24" i="63"/>
  <c r="J24" i="63"/>
  <c r="F24" i="63"/>
  <c r="N23" i="63"/>
  <c r="J23" i="63"/>
  <c r="F23" i="63"/>
  <c r="N22" i="63"/>
  <c r="J22" i="63"/>
  <c r="F22" i="63"/>
  <c r="N21" i="63"/>
  <c r="J21" i="63"/>
  <c r="F21" i="63"/>
  <c r="N20" i="63"/>
  <c r="J20" i="63"/>
  <c r="F20" i="63"/>
  <c r="N19" i="63"/>
  <c r="J19" i="63"/>
  <c r="F19" i="63"/>
  <c r="N18" i="63"/>
  <c r="J18" i="63"/>
  <c r="F18" i="63"/>
  <c r="N17" i="63"/>
  <c r="J17" i="63"/>
  <c r="F17" i="63"/>
  <c r="N16" i="63"/>
  <c r="J16" i="63"/>
  <c r="F16" i="63"/>
  <c r="N15" i="63"/>
  <c r="J15" i="63"/>
  <c r="F15" i="63"/>
  <c r="N14" i="63"/>
  <c r="J14" i="63"/>
  <c r="F14" i="63"/>
  <c r="N13" i="63"/>
  <c r="J13" i="63"/>
  <c r="F13" i="63"/>
  <c r="N12" i="63"/>
  <c r="J12" i="63"/>
  <c r="F12" i="63"/>
  <c r="N11" i="63"/>
  <c r="J11" i="63"/>
  <c r="F11" i="63"/>
  <c r="N10" i="63"/>
  <c r="J10" i="63"/>
  <c r="F10" i="63"/>
  <c r="N9" i="63"/>
  <c r="J9" i="63"/>
  <c r="F9" i="63"/>
  <c r="N8" i="63"/>
  <c r="J8" i="63"/>
  <c r="F8" i="63"/>
  <c r="N7" i="63"/>
  <c r="J7" i="63"/>
  <c r="F7" i="63"/>
  <c r="N6" i="63"/>
  <c r="J6" i="63"/>
  <c r="F6" i="63"/>
  <c r="N5" i="63"/>
  <c r="J5" i="63"/>
  <c r="F5" i="63"/>
  <c r="N4" i="63"/>
  <c r="J4" i="63"/>
  <c r="F4" i="63"/>
  <c r="M28" i="62"/>
  <c r="L28" i="62"/>
  <c r="K28" i="62"/>
  <c r="I28" i="62"/>
  <c r="H28" i="62"/>
  <c r="G28" i="62"/>
  <c r="E28" i="62"/>
  <c r="D28" i="62"/>
  <c r="C28" i="62"/>
  <c r="N27" i="62"/>
  <c r="J27" i="62"/>
  <c r="F27" i="62"/>
  <c r="N26" i="62"/>
  <c r="J26" i="62"/>
  <c r="F26" i="62"/>
  <c r="N25" i="62"/>
  <c r="J25" i="62"/>
  <c r="F25" i="62"/>
  <c r="N24" i="62"/>
  <c r="J24" i="62"/>
  <c r="F24" i="62"/>
  <c r="N23" i="62"/>
  <c r="J23" i="62"/>
  <c r="F23" i="62"/>
  <c r="N22" i="62"/>
  <c r="J22" i="62"/>
  <c r="F22" i="62"/>
  <c r="N21" i="62"/>
  <c r="J21" i="62"/>
  <c r="F21" i="62"/>
  <c r="N20" i="62"/>
  <c r="J20" i="62"/>
  <c r="F20" i="62"/>
  <c r="N19" i="62"/>
  <c r="J19" i="62"/>
  <c r="F19" i="62"/>
  <c r="N18" i="62"/>
  <c r="J18" i="62"/>
  <c r="F18" i="62"/>
  <c r="N17" i="62"/>
  <c r="J17" i="62"/>
  <c r="F17" i="62"/>
  <c r="N16" i="62"/>
  <c r="J16" i="62"/>
  <c r="F16" i="62"/>
  <c r="N15" i="62"/>
  <c r="J15" i="62"/>
  <c r="F15" i="62"/>
  <c r="N14" i="62"/>
  <c r="J14" i="62"/>
  <c r="F14" i="62"/>
  <c r="N13" i="62"/>
  <c r="J13" i="62"/>
  <c r="F13" i="62"/>
  <c r="N12" i="62"/>
  <c r="J12" i="62"/>
  <c r="F12" i="62"/>
  <c r="N11" i="62"/>
  <c r="J11" i="62"/>
  <c r="F11" i="62"/>
  <c r="N10" i="62"/>
  <c r="J10" i="62"/>
  <c r="F10" i="62"/>
  <c r="N9" i="62"/>
  <c r="J9" i="62"/>
  <c r="F9" i="62"/>
  <c r="N8" i="62"/>
  <c r="J8" i="62"/>
  <c r="F8" i="62"/>
  <c r="N7" i="62"/>
  <c r="J7" i="62"/>
  <c r="F7" i="62"/>
  <c r="N6" i="62"/>
  <c r="J6" i="62"/>
  <c r="F6" i="62"/>
  <c r="N5" i="62"/>
  <c r="J5" i="62"/>
  <c r="F5" i="62"/>
  <c r="N4" i="62"/>
  <c r="J4" i="62"/>
  <c r="F4" i="62"/>
  <c r="M28" i="61"/>
  <c r="L28" i="61"/>
  <c r="K28" i="61"/>
  <c r="I28" i="61"/>
  <c r="H28" i="61"/>
  <c r="G28" i="61"/>
  <c r="E28" i="61"/>
  <c r="D28" i="61"/>
  <c r="C28" i="61"/>
  <c r="N27" i="61"/>
  <c r="J27" i="61"/>
  <c r="F27" i="61"/>
  <c r="N26" i="61"/>
  <c r="J26" i="61"/>
  <c r="F26" i="61"/>
  <c r="N25" i="61"/>
  <c r="J25" i="61"/>
  <c r="F25" i="61"/>
  <c r="N24" i="61"/>
  <c r="J24" i="61"/>
  <c r="F24" i="61"/>
  <c r="N23" i="61"/>
  <c r="J23" i="61"/>
  <c r="F23" i="61"/>
  <c r="N22" i="61"/>
  <c r="J22" i="61"/>
  <c r="F22" i="61"/>
  <c r="N21" i="61"/>
  <c r="J21" i="61"/>
  <c r="F21" i="61"/>
  <c r="N20" i="61"/>
  <c r="J20" i="61"/>
  <c r="F20" i="61"/>
  <c r="N19" i="61"/>
  <c r="J19" i="61"/>
  <c r="F19" i="61"/>
  <c r="N18" i="61"/>
  <c r="J18" i="61"/>
  <c r="F18" i="61"/>
  <c r="N17" i="61"/>
  <c r="J17" i="61"/>
  <c r="F17" i="61"/>
  <c r="N16" i="61"/>
  <c r="J16" i="61"/>
  <c r="F16" i="61"/>
  <c r="N15" i="61"/>
  <c r="J15" i="61"/>
  <c r="F15" i="61"/>
  <c r="N14" i="61"/>
  <c r="J14" i="61"/>
  <c r="F14" i="61"/>
  <c r="N13" i="61"/>
  <c r="J13" i="61"/>
  <c r="F13" i="61"/>
  <c r="N12" i="61"/>
  <c r="J12" i="61"/>
  <c r="F12" i="61"/>
  <c r="N11" i="61"/>
  <c r="J11" i="61"/>
  <c r="F11" i="61"/>
  <c r="N10" i="61"/>
  <c r="J10" i="61"/>
  <c r="F10" i="61"/>
  <c r="N9" i="61"/>
  <c r="J9" i="61"/>
  <c r="F9" i="61"/>
  <c r="N8" i="61"/>
  <c r="J8" i="61"/>
  <c r="F8" i="61"/>
  <c r="N7" i="61"/>
  <c r="J7" i="61"/>
  <c r="F7" i="61"/>
  <c r="N6" i="61"/>
  <c r="J6" i="61"/>
  <c r="F6" i="61"/>
  <c r="N5" i="61"/>
  <c r="J5" i="61"/>
  <c r="F5" i="61"/>
  <c r="N4" i="61"/>
  <c r="J4" i="61"/>
  <c r="F4" i="61"/>
  <c r="M28" i="60"/>
  <c r="L28" i="60"/>
  <c r="K28" i="60"/>
  <c r="I28" i="60"/>
  <c r="H28" i="60"/>
  <c r="G28" i="60"/>
  <c r="E28" i="60"/>
  <c r="D28" i="60"/>
  <c r="C28" i="60"/>
  <c r="N27" i="60"/>
  <c r="J27" i="60"/>
  <c r="F27" i="60"/>
  <c r="N26" i="60"/>
  <c r="J26" i="60"/>
  <c r="F26" i="60"/>
  <c r="N25" i="60"/>
  <c r="J25" i="60"/>
  <c r="F25" i="60"/>
  <c r="N24" i="60"/>
  <c r="J24" i="60"/>
  <c r="F24" i="60"/>
  <c r="N23" i="60"/>
  <c r="J23" i="60"/>
  <c r="F23" i="60"/>
  <c r="N22" i="60"/>
  <c r="J22" i="60"/>
  <c r="F22" i="60"/>
  <c r="N21" i="60"/>
  <c r="J21" i="60"/>
  <c r="F21" i="60"/>
  <c r="N20" i="60"/>
  <c r="J20" i="60"/>
  <c r="F20" i="60"/>
  <c r="N19" i="60"/>
  <c r="J19" i="60"/>
  <c r="F19" i="60"/>
  <c r="N18" i="60"/>
  <c r="J18" i="60"/>
  <c r="F18" i="60"/>
  <c r="N17" i="60"/>
  <c r="J17" i="60"/>
  <c r="F17" i="60"/>
  <c r="N16" i="60"/>
  <c r="J16" i="60"/>
  <c r="F16" i="60"/>
  <c r="N15" i="60"/>
  <c r="J15" i="60"/>
  <c r="F15" i="60"/>
  <c r="N14" i="60"/>
  <c r="J14" i="60"/>
  <c r="F14" i="60"/>
  <c r="N13" i="60"/>
  <c r="J13" i="60"/>
  <c r="F13" i="60"/>
  <c r="N12" i="60"/>
  <c r="J12" i="60"/>
  <c r="F12" i="60"/>
  <c r="N11" i="60"/>
  <c r="J11" i="60"/>
  <c r="F11" i="60"/>
  <c r="N10" i="60"/>
  <c r="J10" i="60"/>
  <c r="F10" i="60"/>
  <c r="N9" i="60"/>
  <c r="J9" i="60"/>
  <c r="F9" i="60"/>
  <c r="N8" i="60"/>
  <c r="J8" i="60"/>
  <c r="F8" i="60"/>
  <c r="N7" i="60"/>
  <c r="J7" i="60"/>
  <c r="F7" i="60"/>
  <c r="N6" i="60"/>
  <c r="J6" i="60"/>
  <c r="F6" i="60"/>
  <c r="N5" i="60"/>
  <c r="J5" i="60"/>
  <c r="F5" i="60"/>
  <c r="N4" i="60"/>
  <c r="J4" i="60"/>
  <c r="F4" i="60"/>
  <c r="M28" i="59"/>
  <c r="L28" i="59"/>
  <c r="K28" i="59"/>
  <c r="I28" i="59"/>
  <c r="H28" i="59"/>
  <c r="G28" i="59"/>
  <c r="E28" i="59"/>
  <c r="D28" i="59"/>
  <c r="C28" i="59"/>
  <c r="N27" i="59"/>
  <c r="J27" i="59"/>
  <c r="F27" i="59"/>
  <c r="N26" i="59"/>
  <c r="J26" i="59"/>
  <c r="F26" i="59"/>
  <c r="N25" i="59"/>
  <c r="J25" i="59"/>
  <c r="F25" i="59"/>
  <c r="N24" i="59"/>
  <c r="J24" i="59"/>
  <c r="F24" i="59"/>
  <c r="N23" i="59"/>
  <c r="J23" i="59"/>
  <c r="F23" i="59"/>
  <c r="N22" i="59"/>
  <c r="J22" i="59"/>
  <c r="F22" i="59"/>
  <c r="N21" i="59"/>
  <c r="J21" i="59"/>
  <c r="F21" i="59"/>
  <c r="N20" i="59"/>
  <c r="J20" i="59"/>
  <c r="F20" i="59"/>
  <c r="N19" i="59"/>
  <c r="J19" i="59"/>
  <c r="F19" i="59"/>
  <c r="N18" i="59"/>
  <c r="J18" i="59"/>
  <c r="F18" i="59"/>
  <c r="N17" i="59"/>
  <c r="J17" i="59"/>
  <c r="F17" i="59"/>
  <c r="N16" i="59"/>
  <c r="J16" i="59"/>
  <c r="F16" i="59"/>
  <c r="N15" i="59"/>
  <c r="J15" i="59"/>
  <c r="F15" i="59"/>
  <c r="N14" i="59"/>
  <c r="J14" i="59"/>
  <c r="F14" i="59"/>
  <c r="N13" i="59"/>
  <c r="J13" i="59"/>
  <c r="F13" i="59"/>
  <c r="N12" i="59"/>
  <c r="J12" i="59"/>
  <c r="F12" i="59"/>
  <c r="N11" i="59"/>
  <c r="J11" i="59"/>
  <c r="F11" i="59"/>
  <c r="N10" i="59"/>
  <c r="J10" i="59"/>
  <c r="F10" i="59"/>
  <c r="N9" i="59"/>
  <c r="J9" i="59"/>
  <c r="F9" i="59"/>
  <c r="N8" i="59"/>
  <c r="J8" i="59"/>
  <c r="F8" i="59"/>
  <c r="N7" i="59"/>
  <c r="J7" i="59"/>
  <c r="F7" i="59"/>
  <c r="N6" i="59"/>
  <c r="J6" i="59"/>
  <c r="F6" i="59"/>
  <c r="N5" i="59"/>
  <c r="J5" i="59"/>
  <c r="F5" i="59"/>
  <c r="N4" i="59"/>
  <c r="J4" i="59"/>
  <c r="F4" i="59"/>
  <c r="M28" i="58"/>
  <c r="L28" i="58"/>
  <c r="K28" i="58"/>
  <c r="I28" i="58"/>
  <c r="H28" i="58"/>
  <c r="G28" i="58"/>
  <c r="E28" i="58"/>
  <c r="D28" i="58"/>
  <c r="C28" i="58"/>
  <c r="N27" i="58"/>
  <c r="J27" i="58"/>
  <c r="F27" i="58"/>
  <c r="N26" i="58"/>
  <c r="J26" i="58"/>
  <c r="F26" i="58"/>
  <c r="N25" i="58"/>
  <c r="J25" i="58"/>
  <c r="F25" i="58"/>
  <c r="N24" i="58"/>
  <c r="J24" i="58"/>
  <c r="F24" i="58"/>
  <c r="N23" i="58"/>
  <c r="J23" i="58"/>
  <c r="F23" i="58"/>
  <c r="N22" i="58"/>
  <c r="J22" i="58"/>
  <c r="F22" i="58"/>
  <c r="N21" i="58"/>
  <c r="J21" i="58"/>
  <c r="F21" i="58"/>
  <c r="N20" i="58"/>
  <c r="J20" i="58"/>
  <c r="F20" i="58"/>
  <c r="N19" i="58"/>
  <c r="J19" i="58"/>
  <c r="F19" i="58"/>
  <c r="N18" i="58"/>
  <c r="J18" i="58"/>
  <c r="F18" i="58"/>
  <c r="N17" i="58"/>
  <c r="J17" i="58"/>
  <c r="F17" i="58"/>
  <c r="N16" i="58"/>
  <c r="J16" i="58"/>
  <c r="F16" i="58"/>
  <c r="N15" i="58"/>
  <c r="J15" i="58"/>
  <c r="F15" i="58"/>
  <c r="N14" i="58"/>
  <c r="J14" i="58"/>
  <c r="F14" i="58"/>
  <c r="N13" i="58"/>
  <c r="J13" i="58"/>
  <c r="F13" i="58"/>
  <c r="N12" i="58"/>
  <c r="J12" i="58"/>
  <c r="F12" i="58"/>
  <c r="N11" i="58"/>
  <c r="J11" i="58"/>
  <c r="F11" i="58"/>
  <c r="N10" i="58"/>
  <c r="J10" i="58"/>
  <c r="F10" i="58"/>
  <c r="N9" i="58"/>
  <c r="J9" i="58"/>
  <c r="F9" i="58"/>
  <c r="N8" i="58"/>
  <c r="J8" i="58"/>
  <c r="F8" i="58"/>
  <c r="N7" i="58"/>
  <c r="J7" i="58"/>
  <c r="F7" i="58"/>
  <c r="N6" i="58"/>
  <c r="J6" i="58"/>
  <c r="F6" i="58"/>
  <c r="N5" i="58"/>
  <c r="J5" i="58"/>
  <c r="F5" i="58"/>
  <c r="N4" i="58"/>
  <c r="J4" i="58"/>
  <c r="F4" i="58"/>
  <c r="M28" i="55"/>
  <c r="L28" i="55"/>
  <c r="K28" i="55"/>
  <c r="I28" i="55"/>
  <c r="H28" i="55"/>
  <c r="G28" i="55"/>
  <c r="E28" i="55"/>
  <c r="D28" i="55"/>
  <c r="C28" i="55"/>
  <c r="N27" i="55"/>
  <c r="J27" i="55"/>
  <c r="F27" i="55"/>
  <c r="N26" i="55"/>
  <c r="J26" i="55"/>
  <c r="F26" i="55"/>
  <c r="N25" i="55"/>
  <c r="J25" i="55"/>
  <c r="F25" i="55"/>
  <c r="N24" i="55"/>
  <c r="J24" i="55"/>
  <c r="F24" i="55"/>
  <c r="N23" i="55"/>
  <c r="J23" i="55"/>
  <c r="F23" i="55"/>
  <c r="N22" i="55"/>
  <c r="J22" i="55"/>
  <c r="F22" i="55"/>
  <c r="N21" i="55"/>
  <c r="J21" i="55"/>
  <c r="F21" i="55"/>
  <c r="N20" i="55"/>
  <c r="J20" i="55"/>
  <c r="F20" i="55"/>
  <c r="N19" i="55"/>
  <c r="J19" i="55"/>
  <c r="F19" i="55"/>
  <c r="N18" i="55"/>
  <c r="J18" i="55"/>
  <c r="F18" i="55"/>
  <c r="N17" i="55"/>
  <c r="J17" i="55"/>
  <c r="F17" i="55"/>
  <c r="N16" i="55"/>
  <c r="J16" i="55"/>
  <c r="F16" i="55"/>
  <c r="N15" i="55"/>
  <c r="J15" i="55"/>
  <c r="F15" i="55"/>
  <c r="N14" i="55"/>
  <c r="J14" i="55"/>
  <c r="F14" i="55"/>
  <c r="N13" i="55"/>
  <c r="J13" i="55"/>
  <c r="F13" i="55"/>
  <c r="N12" i="55"/>
  <c r="J12" i="55"/>
  <c r="F12" i="55"/>
  <c r="N11" i="55"/>
  <c r="J11" i="55"/>
  <c r="F11" i="55"/>
  <c r="N10" i="55"/>
  <c r="J10" i="55"/>
  <c r="F10" i="55"/>
  <c r="N9" i="55"/>
  <c r="J9" i="55"/>
  <c r="F9" i="55"/>
  <c r="N8" i="55"/>
  <c r="J8" i="55"/>
  <c r="F8" i="55"/>
  <c r="N7" i="55"/>
  <c r="J7" i="55"/>
  <c r="F7" i="55"/>
  <c r="N6" i="55"/>
  <c r="J6" i="55"/>
  <c r="F6" i="55"/>
  <c r="N5" i="55"/>
  <c r="J5" i="55"/>
  <c r="F5" i="55"/>
  <c r="N4" i="55"/>
  <c r="J4" i="55"/>
  <c r="F4" i="55"/>
  <c r="M28" i="54"/>
  <c r="L28" i="54"/>
  <c r="K28" i="54"/>
  <c r="I28" i="54"/>
  <c r="H28" i="54"/>
  <c r="G28" i="54"/>
  <c r="E28" i="54"/>
  <c r="D28" i="54"/>
  <c r="C28" i="54"/>
  <c r="N27" i="54"/>
  <c r="J27" i="54"/>
  <c r="F27" i="54"/>
  <c r="N26" i="54"/>
  <c r="J26" i="54"/>
  <c r="F26" i="54"/>
  <c r="N25" i="54"/>
  <c r="J25" i="54"/>
  <c r="F25" i="54"/>
  <c r="N24" i="54"/>
  <c r="J24" i="54"/>
  <c r="F24" i="54"/>
  <c r="N23" i="54"/>
  <c r="J23" i="54"/>
  <c r="F23" i="54"/>
  <c r="N22" i="54"/>
  <c r="J22" i="54"/>
  <c r="F22" i="54"/>
  <c r="N21" i="54"/>
  <c r="J21" i="54"/>
  <c r="F21" i="54"/>
  <c r="N20" i="54"/>
  <c r="J20" i="54"/>
  <c r="F20" i="54"/>
  <c r="N19" i="54"/>
  <c r="J19" i="54"/>
  <c r="F19" i="54"/>
  <c r="N18" i="54"/>
  <c r="J18" i="54"/>
  <c r="F18" i="54"/>
  <c r="N17" i="54"/>
  <c r="J17" i="54"/>
  <c r="F17" i="54"/>
  <c r="N16" i="54"/>
  <c r="J16" i="54"/>
  <c r="F16" i="54"/>
  <c r="N15" i="54"/>
  <c r="J15" i="54"/>
  <c r="F15" i="54"/>
  <c r="N14" i="54"/>
  <c r="J14" i="54"/>
  <c r="F14" i="54"/>
  <c r="N13" i="54"/>
  <c r="J13" i="54"/>
  <c r="F13" i="54"/>
  <c r="N12" i="54"/>
  <c r="J12" i="54"/>
  <c r="F12" i="54"/>
  <c r="N11" i="54"/>
  <c r="J11" i="54"/>
  <c r="F11" i="54"/>
  <c r="N10" i="54"/>
  <c r="J10" i="54"/>
  <c r="F10" i="54"/>
  <c r="N9" i="54"/>
  <c r="J9" i="54"/>
  <c r="F9" i="54"/>
  <c r="N8" i="54"/>
  <c r="J8" i="54"/>
  <c r="F8" i="54"/>
  <c r="N7" i="54"/>
  <c r="J7" i="54"/>
  <c r="F7" i="54"/>
  <c r="N6" i="54"/>
  <c r="J6" i="54"/>
  <c r="F6" i="54"/>
  <c r="N5" i="54"/>
  <c r="J5" i="54"/>
  <c r="F5" i="54"/>
  <c r="N4" i="54"/>
  <c r="J4" i="54"/>
  <c r="F4" i="54"/>
  <c r="M28" i="53"/>
  <c r="L28" i="53"/>
  <c r="K28" i="53"/>
  <c r="I28" i="53"/>
  <c r="H28" i="53"/>
  <c r="G28" i="53"/>
  <c r="E28" i="53"/>
  <c r="D28" i="53"/>
  <c r="C28" i="53"/>
  <c r="N27" i="53"/>
  <c r="J27" i="53"/>
  <c r="F27" i="53"/>
  <c r="N26" i="53"/>
  <c r="J26" i="53"/>
  <c r="F26" i="53"/>
  <c r="N25" i="53"/>
  <c r="J25" i="53"/>
  <c r="F25" i="53"/>
  <c r="N24" i="53"/>
  <c r="J24" i="53"/>
  <c r="F24" i="53"/>
  <c r="N23" i="53"/>
  <c r="J23" i="53"/>
  <c r="F23" i="53"/>
  <c r="N22" i="53"/>
  <c r="J22" i="53"/>
  <c r="F22" i="53"/>
  <c r="N21" i="53"/>
  <c r="J21" i="53"/>
  <c r="F21" i="53"/>
  <c r="N20" i="53"/>
  <c r="J20" i="53"/>
  <c r="F20" i="53"/>
  <c r="N19" i="53"/>
  <c r="J19" i="53"/>
  <c r="F19" i="53"/>
  <c r="N18" i="53"/>
  <c r="J18" i="53"/>
  <c r="F18" i="53"/>
  <c r="N17" i="53"/>
  <c r="J17" i="53"/>
  <c r="F17" i="53"/>
  <c r="N16" i="53"/>
  <c r="J16" i="53"/>
  <c r="F16" i="53"/>
  <c r="N15" i="53"/>
  <c r="J15" i="53"/>
  <c r="F15" i="53"/>
  <c r="N14" i="53"/>
  <c r="J14" i="53"/>
  <c r="F14" i="53"/>
  <c r="N13" i="53"/>
  <c r="J13" i="53"/>
  <c r="F13" i="53"/>
  <c r="N12" i="53"/>
  <c r="J12" i="53"/>
  <c r="F12" i="53"/>
  <c r="N11" i="53"/>
  <c r="J11" i="53"/>
  <c r="F11" i="53"/>
  <c r="N10" i="53"/>
  <c r="J10" i="53"/>
  <c r="F10" i="53"/>
  <c r="N9" i="53"/>
  <c r="J9" i="53"/>
  <c r="F9" i="53"/>
  <c r="N8" i="53"/>
  <c r="J8" i="53"/>
  <c r="F8" i="53"/>
  <c r="N7" i="53"/>
  <c r="J7" i="53"/>
  <c r="F7" i="53"/>
  <c r="N6" i="53"/>
  <c r="J6" i="53"/>
  <c r="F6" i="53"/>
  <c r="N5" i="53"/>
  <c r="J5" i="53"/>
  <c r="F5" i="53"/>
  <c r="N4" i="53"/>
  <c r="J4" i="53"/>
  <c r="F4" i="53"/>
  <c r="B28" i="56"/>
  <c r="I27" i="56"/>
  <c r="H27" i="56"/>
  <c r="G27" i="56"/>
  <c r="E27" i="56"/>
  <c r="D27" i="56"/>
  <c r="C27" i="56"/>
  <c r="B27" i="56"/>
  <c r="A27" i="56"/>
  <c r="I26" i="56"/>
  <c r="H26" i="56"/>
  <c r="G26" i="56"/>
  <c r="E26" i="56"/>
  <c r="D26" i="56"/>
  <c r="C26" i="56"/>
  <c r="B26" i="56"/>
  <c r="A26" i="56"/>
  <c r="I25" i="56"/>
  <c r="H25" i="56"/>
  <c r="G25" i="56"/>
  <c r="E25" i="56"/>
  <c r="D25" i="56"/>
  <c r="C25" i="56"/>
  <c r="B25" i="56"/>
  <c r="A25" i="56"/>
  <c r="I24" i="56"/>
  <c r="H24" i="56"/>
  <c r="G24" i="56"/>
  <c r="E24" i="56"/>
  <c r="D24" i="56"/>
  <c r="C24" i="56"/>
  <c r="B24" i="56"/>
  <c r="A24" i="56"/>
  <c r="I23" i="56"/>
  <c r="H23" i="56"/>
  <c r="G23" i="56"/>
  <c r="E23" i="56"/>
  <c r="D23" i="56"/>
  <c r="C23" i="56"/>
  <c r="B23" i="56"/>
  <c r="A23" i="56"/>
  <c r="I22" i="56"/>
  <c r="H22" i="56"/>
  <c r="G22" i="56"/>
  <c r="E22" i="56"/>
  <c r="D22" i="56"/>
  <c r="C22" i="56"/>
  <c r="B22" i="56"/>
  <c r="A22" i="56"/>
  <c r="I21" i="56"/>
  <c r="H21" i="56"/>
  <c r="G21" i="56"/>
  <c r="E21" i="56"/>
  <c r="D21" i="56"/>
  <c r="C21" i="56"/>
  <c r="B21" i="56"/>
  <c r="A21" i="56"/>
  <c r="I20" i="56"/>
  <c r="H20" i="56"/>
  <c r="G20" i="56"/>
  <c r="E20" i="56"/>
  <c r="D20" i="56"/>
  <c r="C20" i="56"/>
  <c r="B20" i="56"/>
  <c r="A20" i="56"/>
  <c r="I19" i="56"/>
  <c r="H19" i="56"/>
  <c r="G19" i="56"/>
  <c r="E19" i="56"/>
  <c r="D19" i="56"/>
  <c r="C19" i="56"/>
  <c r="B19" i="56"/>
  <c r="A19" i="56"/>
  <c r="I18" i="56"/>
  <c r="H18" i="56"/>
  <c r="G18" i="56"/>
  <c r="E18" i="56"/>
  <c r="D18" i="56"/>
  <c r="C18" i="56"/>
  <c r="B18" i="56"/>
  <c r="A18" i="56"/>
  <c r="I17" i="56"/>
  <c r="H17" i="56"/>
  <c r="G17" i="56"/>
  <c r="E17" i="56"/>
  <c r="D17" i="56"/>
  <c r="C17" i="56"/>
  <c r="B17" i="56"/>
  <c r="A17" i="56"/>
  <c r="I16" i="56"/>
  <c r="H16" i="56"/>
  <c r="G16" i="56"/>
  <c r="E16" i="56"/>
  <c r="D16" i="56"/>
  <c r="C16" i="56"/>
  <c r="B16" i="56"/>
  <c r="A16" i="56"/>
  <c r="I15" i="56"/>
  <c r="H15" i="56"/>
  <c r="G15" i="56"/>
  <c r="E15" i="56"/>
  <c r="D15" i="56"/>
  <c r="C15" i="56"/>
  <c r="B15" i="56"/>
  <c r="A15" i="56"/>
  <c r="I14" i="56"/>
  <c r="H14" i="56"/>
  <c r="G14" i="56"/>
  <c r="E14" i="56"/>
  <c r="D14" i="56"/>
  <c r="C14" i="56"/>
  <c r="B14" i="56"/>
  <c r="A14" i="56"/>
  <c r="I13" i="56"/>
  <c r="H13" i="56"/>
  <c r="G13" i="56"/>
  <c r="E13" i="56"/>
  <c r="D13" i="56"/>
  <c r="C13" i="56"/>
  <c r="B13" i="56"/>
  <c r="A13" i="56"/>
  <c r="I12" i="56"/>
  <c r="H12" i="56"/>
  <c r="G12" i="56"/>
  <c r="E12" i="56"/>
  <c r="D12" i="56"/>
  <c r="C12" i="56"/>
  <c r="B12" i="56"/>
  <c r="A12" i="56"/>
  <c r="I11" i="56"/>
  <c r="H11" i="56"/>
  <c r="G11" i="56"/>
  <c r="E11" i="56"/>
  <c r="D11" i="56"/>
  <c r="C11" i="56"/>
  <c r="B11" i="56"/>
  <c r="A11" i="56"/>
  <c r="I10" i="56"/>
  <c r="H10" i="56"/>
  <c r="G10" i="56"/>
  <c r="E10" i="56"/>
  <c r="D10" i="56"/>
  <c r="C10" i="56"/>
  <c r="B10" i="56"/>
  <c r="A10" i="56"/>
  <c r="I9" i="56"/>
  <c r="H9" i="56"/>
  <c r="G9" i="56"/>
  <c r="E9" i="56"/>
  <c r="D9" i="56"/>
  <c r="C9" i="56"/>
  <c r="B9" i="56"/>
  <c r="A9" i="56"/>
  <c r="I8" i="56"/>
  <c r="H8" i="56"/>
  <c r="G8" i="56"/>
  <c r="E8" i="56"/>
  <c r="D8" i="56"/>
  <c r="C8" i="56"/>
  <c r="B8" i="56"/>
  <c r="A8" i="56"/>
  <c r="I7" i="56"/>
  <c r="H7" i="56"/>
  <c r="G7" i="56"/>
  <c r="E7" i="56"/>
  <c r="D7" i="56"/>
  <c r="C7" i="56"/>
  <c r="B7" i="56"/>
  <c r="A7" i="56"/>
  <c r="I6" i="56"/>
  <c r="H6" i="56"/>
  <c r="G6" i="56"/>
  <c r="E6" i="56"/>
  <c r="D6" i="56"/>
  <c r="C6" i="56"/>
  <c r="B6" i="56"/>
  <c r="A6" i="56"/>
  <c r="I5" i="56"/>
  <c r="H5" i="56"/>
  <c r="G5" i="56"/>
  <c r="E5" i="56"/>
  <c r="D5" i="56"/>
  <c r="C5" i="56"/>
  <c r="B5" i="56"/>
  <c r="A5" i="56"/>
  <c r="I4" i="56"/>
  <c r="I28" i="56" s="1"/>
  <c r="H4" i="56"/>
  <c r="H28" i="56" s="1"/>
  <c r="G4" i="56"/>
  <c r="E4" i="56"/>
  <c r="D4" i="56"/>
  <c r="C4" i="56"/>
  <c r="B4" i="56"/>
  <c r="A4" i="56"/>
  <c r="M28" i="52"/>
  <c r="L28" i="52"/>
  <c r="K28" i="52"/>
  <c r="I28" i="52"/>
  <c r="H28" i="52"/>
  <c r="G28" i="52"/>
  <c r="E28" i="52"/>
  <c r="D28" i="52"/>
  <c r="C28" i="52"/>
  <c r="N27" i="52"/>
  <c r="J27" i="52"/>
  <c r="F27" i="52"/>
  <c r="N26" i="52"/>
  <c r="J26" i="52"/>
  <c r="F26" i="52"/>
  <c r="N25" i="52"/>
  <c r="J25" i="52"/>
  <c r="F25" i="52"/>
  <c r="N24" i="52"/>
  <c r="J24" i="52"/>
  <c r="F24" i="52"/>
  <c r="N23" i="52"/>
  <c r="J23" i="52"/>
  <c r="F23" i="52"/>
  <c r="N22" i="52"/>
  <c r="J22" i="52"/>
  <c r="F22" i="52"/>
  <c r="N21" i="52"/>
  <c r="J21" i="52"/>
  <c r="F21" i="52"/>
  <c r="N20" i="52"/>
  <c r="J20" i="52"/>
  <c r="F20" i="52"/>
  <c r="N19" i="52"/>
  <c r="J19" i="52"/>
  <c r="F19" i="52"/>
  <c r="N18" i="52"/>
  <c r="J18" i="52"/>
  <c r="F18" i="52"/>
  <c r="N17" i="52"/>
  <c r="J17" i="52"/>
  <c r="F17" i="52"/>
  <c r="N16" i="52"/>
  <c r="J16" i="52"/>
  <c r="F16" i="52"/>
  <c r="N15" i="52"/>
  <c r="J15" i="52"/>
  <c r="F15" i="52"/>
  <c r="N14" i="52"/>
  <c r="J14" i="52"/>
  <c r="F14" i="52"/>
  <c r="N13" i="52"/>
  <c r="J13" i="52"/>
  <c r="F13" i="52"/>
  <c r="N12" i="52"/>
  <c r="J12" i="52"/>
  <c r="F12" i="52"/>
  <c r="N11" i="52"/>
  <c r="J11" i="52"/>
  <c r="F11" i="52"/>
  <c r="N10" i="52"/>
  <c r="J10" i="52"/>
  <c r="F10" i="52"/>
  <c r="N9" i="52"/>
  <c r="J9" i="52"/>
  <c r="F9" i="52"/>
  <c r="N8" i="52"/>
  <c r="J8" i="52"/>
  <c r="F8" i="52"/>
  <c r="N7" i="52"/>
  <c r="J7" i="52"/>
  <c r="F7" i="52"/>
  <c r="N6" i="52"/>
  <c r="J6" i="52"/>
  <c r="F6" i="52"/>
  <c r="N5" i="52"/>
  <c r="J5" i="52"/>
  <c r="F5" i="52"/>
  <c r="N4" i="52"/>
  <c r="J4" i="52"/>
  <c r="F4" i="52"/>
  <c r="M28" i="51"/>
  <c r="L28" i="51"/>
  <c r="K28" i="51"/>
  <c r="I28" i="51"/>
  <c r="H28" i="51"/>
  <c r="G28" i="51"/>
  <c r="E28" i="51"/>
  <c r="D28" i="51"/>
  <c r="C28" i="51"/>
  <c r="N27" i="51"/>
  <c r="J27" i="51"/>
  <c r="F27" i="51"/>
  <c r="N26" i="51"/>
  <c r="J26" i="51"/>
  <c r="F26" i="51"/>
  <c r="N25" i="51"/>
  <c r="J25" i="51"/>
  <c r="F25" i="51"/>
  <c r="N24" i="51"/>
  <c r="J24" i="51"/>
  <c r="F24" i="51"/>
  <c r="N23" i="51"/>
  <c r="J23" i="51"/>
  <c r="F23" i="51"/>
  <c r="N22" i="51"/>
  <c r="J22" i="51"/>
  <c r="F22" i="51"/>
  <c r="N21" i="51"/>
  <c r="J21" i="51"/>
  <c r="F21" i="51"/>
  <c r="N20" i="51"/>
  <c r="J20" i="51"/>
  <c r="F20" i="51"/>
  <c r="N19" i="51"/>
  <c r="J19" i="51"/>
  <c r="F19" i="51"/>
  <c r="N18" i="51"/>
  <c r="J18" i="51"/>
  <c r="F18" i="51"/>
  <c r="N17" i="51"/>
  <c r="J17" i="51"/>
  <c r="F17" i="51"/>
  <c r="N16" i="51"/>
  <c r="J16" i="51"/>
  <c r="F16" i="51"/>
  <c r="N15" i="51"/>
  <c r="J15" i="51"/>
  <c r="F15" i="51"/>
  <c r="N14" i="51"/>
  <c r="J14" i="51"/>
  <c r="F14" i="51"/>
  <c r="N13" i="51"/>
  <c r="J13" i="51"/>
  <c r="F13" i="51"/>
  <c r="N12" i="51"/>
  <c r="J12" i="51"/>
  <c r="F12" i="51"/>
  <c r="N11" i="51"/>
  <c r="J11" i="51"/>
  <c r="F11" i="51"/>
  <c r="N10" i="51"/>
  <c r="J10" i="51"/>
  <c r="F10" i="51"/>
  <c r="N9" i="51"/>
  <c r="J9" i="51"/>
  <c r="F9" i="51"/>
  <c r="N8" i="51"/>
  <c r="J8" i="51"/>
  <c r="F8" i="51"/>
  <c r="N7" i="51"/>
  <c r="J7" i="51"/>
  <c r="F7" i="51"/>
  <c r="N6" i="51"/>
  <c r="J6" i="51"/>
  <c r="F6" i="51"/>
  <c r="N5" i="51"/>
  <c r="J5" i="51"/>
  <c r="F5" i="51"/>
  <c r="N4" i="51"/>
  <c r="J4" i="51"/>
  <c r="F4" i="51"/>
  <c r="M28" i="50"/>
  <c r="L28" i="50"/>
  <c r="K28" i="50"/>
  <c r="I28" i="50"/>
  <c r="H28" i="50"/>
  <c r="G28" i="50"/>
  <c r="E28" i="50"/>
  <c r="D28" i="50"/>
  <c r="C28" i="50"/>
  <c r="N27" i="50"/>
  <c r="J27" i="50"/>
  <c r="F27" i="50"/>
  <c r="N26" i="50"/>
  <c r="J26" i="50"/>
  <c r="F26" i="50"/>
  <c r="N25" i="50"/>
  <c r="J25" i="50"/>
  <c r="F25" i="50"/>
  <c r="N24" i="50"/>
  <c r="J24" i="50"/>
  <c r="F24" i="50"/>
  <c r="N23" i="50"/>
  <c r="J23" i="50"/>
  <c r="F23" i="50"/>
  <c r="N22" i="50"/>
  <c r="J22" i="50"/>
  <c r="F22" i="50"/>
  <c r="N21" i="50"/>
  <c r="J21" i="50"/>
  <c r="F21" i="50"/>
  <c r="N20" i="50"/>
  <c r="J20" i="50"/>
  <c r="F20" i="50"/>
  <c r="N19" i="50"/>
  <c r="J19" i="50"/>
  <c r="F19" i="50"/>
  <c r="N18" i="50"/>
  <c r="J18" i="50"/>
  <c r="F18" i="50"/>
  <c r="N17" i="50"/>
  <c r="J17" i="50"/>
  <c r="F17" i="50"/>
  <c r="N16" i="50"/>
  <c r="J16" i="50"/>
  <c r="F16" i="50"/>
  <c r="N15" i="50"/>
  <c r="J15" i="50"/>
  <c r="F15" i="50"/>
  <c r="N14" i="50"/>
  <c r="J14" i="50"/>
  <c r="F14" i="50"/>
  <c r="N13" i="50"/>
  <c r="J13" i="50"/>
  <c r="F13" i="50"/>
  <c r="N12" i="50"/>
  <c r="J12" i="50"/>
  <c r="F12" i="50"/>
  <c r="N11" i="50"/>
  <c r="J11" i="50"/>
  <c r="F11" i="50"/>
  <c r="N10" i="50"/>
  <c r="J10" i="50"/>
  <c r="F10" i="50"/>
  <c r="N9" i="50"/>
  <c r="J9" i="50"/>
  <c r="F9" i="50"/>
  <c r="N8" i="50"/>
  <c r="J8" i="50"/>
  <c r="F8" i="50"/>
  <c r="N7" i="50"/>
  <c r="J7" i="50"/>
  <c r="F7" i="50"/>
  <c r="N6" i="50"/>
  <c r="J6" i="50"/>
  <c r="F6" i="50"/>
  <c r="N5" i="50"/>
  <c r="J5" i="50"/>
  <c r="F5" i="50"/>
  <c r="N4" i="50"/>
  <c r="J4" i="50"/>
  <c r="F4" i="50"/>
  <c r="M28" i="49"/>
  <c r="L28" i="49"/>
  <c r="K28" i="49"/>
  <c r="I28" i="49"/>
  <c r="H28" i="49"/>
  <c r="G28" i="49"/>
  <c r="E28" i="49"/>
  <c r="D28" i="49"/>
  <c r="C28" i="49"/>
  <c r="N27" i="49"/>
  <c r="J27" i="49"/>
  <c r="F27" i="49"/>
  <c r="N26" i="49"/>
  <c r="J26" i="49"/>
  <c r="F26" i="49"/>
  <c r="N25" i="49"/>
  <c r="J25" i="49"/>
  <c r="F25" i="49"/>
  <c r="N24" i="49"/>
  <c r="J24" i="49"/>
  <c r="F24" i="49"/>
  <c r="N23" i="49"/>
  <c r="J23" i="49"/>
  <c r="F23" i="49"/>
  <c r="N22" i="49"/>
  <c r="J22" i="49"/>
  <c r="F22" i="49"/>
  <c r="N21" i="49"/>
  <c r="J21" i="49"/>
  <c r="F21" i="49"/>
  <c r="N20" i="49"/>
  <c r="J20" i="49"/>
  <c r="F20" i="49"/>
  <c r="N19" i="49"/>
  <c r="J19" i="49"/>
  <c r="F19" i="49"/>
  <c r="N18" i="49"/>
  <c r="J18" i="49"/>
  <c r="F18" i="49"/>
  <c r="N17" i="49"/>
  <c r="J17" i="49"/>
  <c r="F17" i="49"/>
  <c r="N16" i="49"/>
  <c r="J16" i="49"/>
  <c r="F16" i="49"/>
  <c r="N15" i="49"/>
  <c r="J15" i="49"/>
  <c r="F15" i="49"/>
  <c r="N14" i="49"/>
  <c r="J14" i="49"/>
  <c r="F14" i="49"/>
  <c r="N13" i="49"/>
  <c r="J13" i="49"/>
  <c r="F13" i="49"/>
  <c r="N12" i="49"/>
  <c r="J12" i="49"/>
  <c r="F12" i="49"/>
  <c r="N11" i="49"/>
  <c r="J11" i="49"/>
  <c r="F11" i="49"/>
  <c r="N10" i="49"/>
  <c r="J10" i="49"/>
  <c r="F10" i="49"/>
  <c r="N9" i="49"/>
  <c r="J9" i="49"/>
  <c r="F9" i="49"/>
  <c r="N8" i="49"/>
  <c r="J8" i="49"/>
  <c r="F8" i="49"/>
  <c r="N7" i="49"/>
  <c r="J7" i="49"/>
  <c r="F7" i="49"/>
  <c r="N6" i="49"/>
  <c r="J6" i="49"/>
  <c r="F6" i="49"/>
  <c r="N5" i="49"/>
  <c r="J5" i="49"/>
  <c r="F5" i="49"/>
  <c r="N4" i="49"/>
  <c r="J4" i="49"/>
  <c r="F4" i="49"/>
  <c r="M28" i="48"/>
  <c r="L28" i="48"/>
  <c r="K28" i="48"/>
  <c r="I28" i="48"/>
  <c r="H28" i="48"/>
  <c r="G28" i="48"/>
  <c r="E28" i="48"/>
  <c r="D28" i="48"/>
  <c r="C28" i="48"/>
  <c r="N27" i="48"/>
  <c r="J27" i="48"/>
  <c r="F27" i="48"/>
  <c r="N26" i="48"/>
  <c r="J26" i="48"/>
  <c r="F26" i="48"/>
  <c r="N25" i="48"/>
  <c r="J25" i="48"/>
  <c r="F25" i="48"/>
  <c r="N24" i="48"/>
  <c r="J24" i="48"/>
  <c r="F24" i="48"/>
  <c r="N23" i="48"/>
  <c r="J23" i="48"/>
  <c r="F23" i="48"/>
  <c r="N22" i="48"/>
  <c r="J22" i="48"/>
  <c r="F22" i="48"/>
  <c r="N21" i="48"/>
  <c r="J21" i="48"/>
  <c r="F21" i="48"/>
  <c r="N20" i="48"/>
  <c r="J20" i="48"/>
  <c r="F20" i="48"/>
  <c r="N19" i="48"/>
  <c r="J19" i="48"/>
  <c r="F19" i="48"/>
  <c r="N18" i="48"/>
  <c r="J18" i="48"/>
  <c r="F18" i="48"/>
  <c r="N17" i="48"/>
  <c r="J17" i="48"/>
  <c r="F17" i="48"/>
  <c r="N16" i="48"/>
  <c r="J16" i="48"/>
  <c r="F16" i="48"/>
  <c r="N15" i="48"/>
  <c r="J15" i="48"/>
  <c r="F15" i="48"/>
  <c r="N14" i="48"/>
  <c r="J14" i="48"/>
  <c r="F14" i="48"/>
  <c r="N13" i="48"/>
  <c r="J13" i="48"/>
  <c r="F13" i="48"/>
  <c r="N12" i="48"/>
  <c r="J12" i="48"/>
  <c r="F12" i="48"/>
  <c r="N11" i="48"/>
  <c r="J11" i="48"/>
  <c r="F11" i="48"/>
  <c r="N10" i="48"/>
  <c r="J10" i="48"/>
  <c r="F10" i="48"/>
  <c r="N9" i="48"/>
  <c r="J9" i="48"/>
  <c r="F9" i="48"/>
  <c r="N8" i="48"/>
  <c r="J8" i="48"/>
  <c r="F8" i="48"/>
  <c r="N7" i="48"/>
  <c r="J7" i="48"/>
  <c r="F7" i="48"/>
  <c r="N6" i="48"/>
  <c r="J6" i="48"/>
  <c r="F6" i="48"/>
  <c r="N5" i="48"/>
  <c r="J5" i="48"/>
  <c r="F5" i="48"/>
  <c r="N4" i="48"/>
  <c r="J4" i="48"/>
  <c r="F4" i="48"/>
  <c r="M28" i="47"/>
  <c r="L28" i="47"/>
  <c r="K28" i="47"/>
  <c r="I28" i="47"/>
  <c r="H28" i="47"/>
  <c r="G28" i="47"/>
  <c r="E28" i="47"/>
  <c r="D28" i="47"/>
  <c r="C28" i="47"/>
  <c r="N27" i="47"/>
  <c r="J27" i="47"/>
  <c r="F27" i="47"/>
  <c r="N26" i="47"/>
  <c r="J26" i="47"/>
  <c r="F26" i="47"/>
  <c r="N25" i="47"/>
  <c r="J25" i="47"/>
  <c r="F25" i="47"/>
  <c r="N24" i="47"/>
  <c r="J24" i="47"/>
  <c r="F24" i="47"/>
  <c r="N23" i="47"/>
  <c r="J23" i="47"/>
  <c r="F23" i="47"/>
  <c r="N22" i="47"/>
  <c r="J22" i="47"/>
  <c r="F22" i="47"/>
  <c r="N21" i="47"/>
  <c r="J21" i="47"/>
  <c r="F21" i="47"/>
  <c r="N20" i="47"/>
  <c r="J20" i="47"/>
  <c r="F20" i="47"/>
  <c r="N19" i="47"/>
  <c r="J19" i="47"/>
  <c r="F19" i="47"/>
  <c r="N18" i="47"/>
  <c r="J18" i="47"/>
  <c r="F18" i="47"/>
  <c r="N17" i="47"/>
  <c r="J17" i="47"/>
  <c r="F17" i="47"/>
  <c r="N16" i="47"/>
  <c r="J16" i="47"/>
  <c r="F16" i="47"/>
  <c r="N15" i="47"/>
  <c r="J15" i="47"/>
  <c r="F15" i="47"/>
  <c r="N14" i="47"/>
  <c r="J14" i="47"/>
  <c r="F14" i="47"/>
  <c r="N13" i="47"/>
  <c r="J13" i="47"/>
  <c r="F13" i="47"/>
  <c r="N12" i="47"/>
  <c r="J12" i="47"/>
  <c r="F12" i="47"/>
  <c r="N11" i="47"/>
  <c r="J11" i="47"/>
  <c r="F11" i="47"/>
  <c r="N10" i="47"/>
  <c r="J10" i="47"/>
  <c r="F10" i="47"/>
  <c r="N9" i="47"/>
  <c r="J9" i="47"/>
  <c r="F9" i="47"/>
  <c r="N8" i="47"/>
  <c r="J8" i="47"/>
  <c r="F8" i="47"/>
  <c r="N7" i="47"/>
  <c r="J7" i="47"/>
  <c r="F7" i="47"/>
  <c r="N6" i="47"/>
  <c r="J6" i="47"/>
  <c r="F6" i="47"/>
  <c r="N5" i="47"/>
  <c r="J5" i="47"/>
  <c r="F5" i="47"/>
  <c r="N4" i="47"/>
  <c r="J4" i="47"/>
  <c r="F4" i="47"/>
  <c r="M28" i="46"/>
  <c r="L28" i="46"/>
  <c r="K28" i="46"/>
  <c r="I28" i="46"/>
  <c r="H28" i="46"/>
  <c r="G28" i="46"/>
  <c r="E28" i="46"/>
  <c r="D28" i="46"/>
  <c r="C28" i="46"/>
  <c r="N27" i="46"/>
  <c r="J27" i="46"/>
  <c r="F27" i="46"/>
  <c r="N26" i="46"/>
  <c r="J26" i="46"/>
  <c r="F26" i="46"/>
  <c r="N25" i="46"/>
  <c r="J25" i="46"/>
  <c r="F25" i="46"/>
  <c r="N24" i="46"/>
  <c r="J24" i="46"/>
  <c r="F24" i="46"/>
  <c r="N23" i="46"/>
  <c r="J23" i="46"/>
  <c r="F23" i="46"/>
  <c r="N22" i="46"/>
  <c r="J22" i="46"/>
  <c r="F22" i="46"/>
  <c r="N21" i="46"/>
  <c r="J21" i="46"/>
  <c r="F21" i="46"/>
  <c r="N20" i="46"/>
  <c r="J20" i="46"/>
  <c r="F20" i="46"/>
  <c r="N19" i="46"/>
  <c r="J19" i="46"/>
  <c r="F19" i="46"/>
  <c r="N18" i="46"/>
  <c r="J18" i="46"/>
  <c r="F18" i="46"/>
  <c r="N17" i="46"/>
  <c r="J17" i="46"/>
  <c r="F17" i="46"/>
  <c r="N16" i="46"/>
  <c r="J16" i="46"/>
  <c r="F16" i="46"/>
  <c r="N15" i="46"/>
  <c r="J15" i="46"/>
  <c r="F15" i="46"/>
  <c r="N14" i="46"/>
  <c r="J14" i="46"/>
  <c r="F14" i="46"/>
  <c r="N13" i="46"/>
  <c r="J13" i="46"/>
  <c r="F13" i="46"/>
  <c r="N12" i="46"/>
  <c r="J12" i="46"/>
  <c r="F12" i="46"/>
  <c r="N11" i="46"/>
  <c r="J11" i="46"/>
  <c r="F11" i="46"/>
  <c r="N10" i="46"/>
  <c r="J10" i="46"/>
  <c r="F10" i="46"/>
  <c r="N9" i="46"/>
  <c r="J9" i="46"/>
  <c r="F9" i="46"/>
  <c r="N8" i="46"/>
  <c r="J8" i="46"/>
  <c r="F8" i="46"/>
  <c r="N7" i="46"/>
  <c r="J7" i="46"/>
  <c r="F7" i="46"/>
  <c r="N6" i="46"/>
  <c r="J6" i="46"/>
  <c r="F6" i="46"/>
  <c r="N5" i="46"/>
  <c r="J5" i="46"/>
  <c r="F5" i="46"/>
  <c r="N4" i="46"/>
  <c r="J4" i="46"/>
  <c r="F4" i="46"/>
  <c r="M28" i="45"/>
  <c r="L28" i="45"/>
  <c r="K28" i="45"/>
  <c r="I28" i="45"/>
  <c r="H28" i="45"/>
  <c r="G28" i="45"/>
  <c r="E28" i="45"/>
  <c r="D28" i="45"/>
  <c r="C28" i="45"/>
  <c r="N27" i="45"/>
  <c r="J27" i="45"/>
  <c r="F27" i="45"/>
  <c r="N26" i="45"/>
  <c r="J26" i="45"/>
  <c r="F26" i="45"/>
  <c r="N25" i="45"/>
  <c r="J25" i="45"/>
  <c r="F25" i="45"/>
  <c r="N24" i="45"/>
  <c r="J24" i="45"/>
  <c r="F24" i="45"/>
  <c r="N23" i="45"/>
  <c r="J23" i="45"/>
  <c r="F23" i="45"/>
  <c r="N22" i="45"/>
  <c r="J22" i="45"/>
  <c r="F22" i="45"/>
  <c r="N21" i="45"/>
  <c r="J21" i="45"/>
  <c r="F21" i="45"/>
  <c r="N20" i="45"/>
  <c r="J20" i="45"/>
  <c r="F20" i="45"/>
  <c r="N19" i="45"/>
  <c r="J19" i="45"/>
  <c r="F19" i="45"/>
  <c r="N18" i="45"/>
  <c r="J18" i="45"/>
  <c r="F18" i="45"/>
  <c r="N17" i="45"/>
  <c r="J17" i="45"/>
  <c r="F17" i="45"/>
  <c r="N16" i="45"/>
  <c r="J16" i="45"/>
  <c r="F16" i="45"/>
  <c r="N15" i="45"/>
  <c r="J15" i="45"/>
  <c r="F15" i="45"/>
  <c r="N14" i="45"/>
  <c r="J14" i="45"/>
  <c r="F14" i="45"/>
  <c r="N13" i="45"/>
  <c r="J13" i="45"/>
  <c r="F13" i="45"/>
  <c r="N12" i="45"/>
  <c r="J12" i="45"/>
  <c r="F12" i="45"/>
  <c r="N11" i="45"/>
  <c r="J11" i="45"/>
  <c r="F11" i="45"/>
  <c r="N10" i="45"/>
  <c r="J10" i="45"/>
  <c r="F10" i="45"/>
  <c r="N9" i="45"/>
  <c r="J9" i="45"/>
  <c r="F9" i="45"/>
  <c r="N8" i="45"/>
  <c r="J8" i="45"/>
  <c r="F8" i="45"/>
  <c r="N7" i="45"/>
  <c r="J7" i="45"/>
  <c r="F7" i="45"/>
  <c r="N6" i="45"/>
  <c r="J6" i="45"/>
  <c r="F6" i="45"/>
  <c r="N5" i="45"/>
  <c r="J5" i="45"/>
  <c r="F5" i="45"/>
  <c r="N4" i="45"/>
  <c r="J4" i="45"/>
  <c r="F4" i="45"/>
  <c r="M28" i="44"/>
  <c r="L28" i="44"/>
  <c r="K28" i="44"/>
  <c r="I28" i="44"/>
  <c r="H28" i="44"/>
  <c r="G28" i="44"/>
  <c r="E28" i="44"/>
  <c r="D28" i="44"/>
  <c r="C28" i="44"/>
  <c r="N27" i="44"/>
  <c r="J27" i="44"/>
  <c r="F27" i="44"/>
  <c r="N26" i="44"/>
  <c r="J26" i="44"/>
  <c r="F26" i="44"/>
  <c r="N25" i="44"/>
  <c r="J25" i="44"/>
  <c r="F25" i="44"/>
  <c r="N24" i="44"/>
  <c r="J24" i="44"/>
  <c r="F24" i="44"/>
  <c r="N23" i="44"/>
  <c r="J23" i="44"/>
  <c r="F23" i="44"/>
  <c r="N22" i="44"/>
  <c r="J22" i="44"/>
  <c r="F22" i="44"/>
  <c r="N21" i="44"/>
  <c r="J21" i="44"/>
  <c r="F21" i="44"/>
  <c r="N20" i="44"/>
  <c r="J20" i="44"/>
  <c r="F20" i="44"/>
  <c r="N19" i="44"/>
  <c r="J19" i="44"/>
  <c r="F19" i="44"/>
  <c r="N18" i="44"/>
  <c r="J18" i="44"/>
  <c r="F18" i="44"/>
  <c r="N17" i="44"/>
  <c r="J17" i="44"/>
  <c r="F17" i="44"/>
  <c r="N16" i="44"/>
  <c r="J16" i="44"/>
  <c r="F16" i="44"/>
  <c r="N15" i="44"/>
  <c r="J15" i="44"/>
  <c r="F15" i="44"/>
  <c r="N14" i="44"/>
  <c r="J14" i="44"/>
  <c r="F14" i="44"/>
  <c r="N13" i="44"/>
  <c r="J13" i="44"/>
  <c r="F13" i="44"/>
  <c r="N12" i="44"/>
  <c r="J12" i="44"/>
  <c r="F12" i="44"/>
  <c r="N11" i="44"/>
  <c r="J11" i="44"/>
  <c r="F11" i="44"/>
  <c r="N10" i="44"/>
  <c r="J10" i="44"/>
  <c r="F10" i="44"/>
  <c r="N9" i="44"/>
  <c r="J9" i="44"/>
  <c r="F9" i="44"/>
  <c r="N8" i="44"/>
  <c r="J8" i="44"/>
  <c r="F8" i="44"/>
  <c r="N7" i="44"/>
  <c r="J7" i="44"/>
  <c r="F7" i="44"/>
  <c r="N6" i="44"/>
  <c r="J6" i="44"/>
  <c r="F6" i="44"/>
  <c r="N5" i="44"/>
  <c r="J5" i="44"/>
  <c r="F5" i="44"/>
  <c r="N4" i="44"/>
  <c r="J4" i="44"/>
  <c r="F4" i="44"/>
  <c r="M28" i="43"/>
  <c r="L28" i="43"/>
  <c r="K28" i="43"/>
  <c r="I28" i="43"/>
  <c r="H28" i="43"/>
  <c r="G28" i="43"/>
  <c r="E28" i="43"/>
  <c r="D28" i="43"/>
  <c r="C28" i="43"/>
  <c r="N27" i="43"/>
  <c r="J27" i="43"/>
  <c r="F27" i="43"/>
  <c r="N26" i="43"/>
  <c r="J26" i="43"/>
  <c r="F26" i="43"/>
  <c r="N25" i="43"/>
  <c r="J25" i="43"/>
  <c r="F25" i="43"/>
  <c r="N24" i="43"/>
  <c r="J24" i="43"/>
  <c r="F24" i="43"/>
  <c r="N23" i="43"/>
  <c r="J23" i="43"/>
  <c r="F23" i="43"/>
  <c r="N22" i="43"/>
  <c r="J22" i="43"/>
  <c r="F22" i="43"/>
  <c r="N21" i="43"/>
  <c r="J21" i="43"/>
  <c r="F21" i="43"/>
  <c r="N20" i="43"/>
  <c r="J20" i="43"/>
  <c r="F20" i="43"/>
  <c r="N19" i="43"/>
  <c r="J19" i="43"/>
  <c r="F19" i="43"/>
  <c r="N18" i="43"/>
  <c r="J18" i="43"/>
  <c r="F18" i="43"/>
  <c r="N17" i="43"/>
  <c r="J17" i="43"/>
  <c r="F17" i="43"/>
  <c r="N16" i="43"/>
  <c r="J16" i="43"/>
  <c r="F16" i="43"/>
  <c r="N15" i="43"/>
  <c r="J15" i="43"/>
  <c r="F15" i="43"/>
  <c r="N14" i="43"/>
  <c r="J14" i="43"/>
  <c r="F14" i="43"/>
  <c r="N13" i="43"/>
  <c r="J13" i="43"/>
  <c r="F13" i="43"/>
  <c r="N12" i="43"/>
  <c r="J12" i="43"/>
  <c r="F12" i="43"/>
  <c r="N11" i="43"/>
  <c r="J11" i="43"/>
  <c r="F11" i="43"/>
  <c r="N10" i="43"/>
  <c r="J10" i="43"/>
  <c r="F10" i="43"/>
  <c r="N9" i="43"/>
  <c r="J9" i="43"/>
  <c r="F9" i="43"/>
  <c r="N8" i="43"/>
  <c r="J8" i="43"/>
  <c r="F8" i="43"/>
  <c r="N7" i="43"/>
  <c r="J7" i="43"/>
  <c r="F7" i="43"/>
  <c r="N6" i="43"/>
  <c r="J6" i="43"/>
  <c r="F6" i="43"/>
  <c r="N5" i="43"/>
  <c r="J5" i="43"/>
  <c r="F5" i="43"/>
  <c r="N4" i="43"/>
  <c r="J4" i="43"/>
  <c r="F4" i="43"/>
  <c r="M28" i="42"/>
  <c r="L28" i="42"/>
  <c r="K28" i="42"/>
  <c r="I28" i="42"/>
  <c r="H28" i="42"/>
  <c r="G28" i="42"/>
  <c r="E28" i="42"/>
  <c r="D28" i="42"/>
  <c r="C28" i="42"/>
  <c r="N27" i="42"/>
  <c r="J27" i="42"/>
  <c r="F27" i="42"/>
  <c r="N26" i="42"/>
  <c r="J26" i="42"/>
  <c r="F26" i="42"/>
  <c r="N25" i="42"/>
  <c r="J25" i="42"/>
  <c r="F25" i="42"/>
  <c r="N24" i="42"/>
  <c r="J24" i="42"/>
  <c r="F24" i="42"/>
  <c r="N23" i="42"/>
  <c r="J23" i="42"/>
  <c r="F23" i="42"/>
  <c r="N22" i="42"/>
  <c r="J22" i="42"/>
  <c r="F22" i="42"/>
  <c r="N21" i="42"/>
  <c r="J21" i="42"/>
  <c r="F21" i="42"/>
  <c r="N20" i="42"/>
  <c r="J20" i="42"/>
  <c r="F20" i="42"/>
  <c r="N19" i="42"/>
  <c r="J19" i="42"/>
  <c r="F19" i="42"/>
  <c r="N18" i="42"/>
  <c r="J18" i="42"/>
  <c r="F18" i="42"/>
  <c r="N17" i="42"/>
  <c r="J17" i="42"/>
  <c r="F17" i="42"/>
  <c r="N16" i="42"/>
  <c r="J16" i="42"/>
  <c r="F16" i="42"/>
  <c r="N15" i="42"/>
  <c r="J15" i="42"/>
  <c r="F15" i="42"/>
  <c r="N14" i="42"/>
  <c r="J14" i="42"/>
  <c r="F14" i="42"/>
  <c r="N13" i="42"/>
  <c r="J13" i="42"/>
  <c r="F13" i="42"/>
  <c r="N12" i="42"/>
  <c r="J12" i="42"/>
  <c r="F12" i="42"/>
  <c r="N11" i="42"/>
  <c r="J11" i="42"/>
  <c r="F11" i="42"/>
  <c r="N10" i="42"/>
  <c r="J10" i="42"/>
  <c r="F10" i="42"/>
  <c r="N9" i="42"/>
  <c r="J9" i="42"/>
  <c r="F9" i="42"/>
  <c r="N8" i="42"/>
  <c r="J8" i="42"/>
  <c r="F8" i="42"/>
  <c r="N7" i="42"/>
  <c r="J7" i="42"/>
  <c r="F7" i="42"/>
  <c r="N6" i="42"/>
  <c r="J6" i="42"/>
  <c r="F6" i="42"/>
  <c r="N5" i="42"/>
  <c r="J5" i="42"/>
  <c r="F5" i="42"/>
  <c r="N4" i="42"/>
  <c r="J4" i="42"/>
  <c r="F4" i="42"/>
  <c r="M28" i="41"/>
  <c r="L28" i="41"/>
  <c r="K28" i="41"/>
  <c r="I28" i="41"/>
  <c r="H28" i="41"/>
  <c r="G28" i="41"/>
  <c r="E28" i="41"/>
  <c r="D28" i="41"/>
  <c r="C28" i="41"/>
  <c r="N27" i="41"/>
  <c r="J27" i="41"/>
  <c r="F27" i="41"/>
  <c r="N26" i="41"/>
  <c r="J26" i="41"/>
  <c r="F26" i="41"/>
  <c r="N25" i="41"/>
  <c r="J25" i="41"/>
  <c r="F25" i="41"/>
  <c r="N24" i="41"/>
  <c r="J24" i="41"/>
  <c r="F24" i="41"/>
  <c r="N23" i="41"/>
  <c r="J23" i="41"/>
  <c r="F23" i="41"/>
  <c r="N22" i="41"/>
  <c r="J22" i="41"/>
  <c r="F22" i="41"/>
  <c r="N21" i="41"/>
  <c r="J21" i="41"/>
  <c r="F21" i="41"/>
  <c r="N20" i="41"/>
  <c r="J20" i="41"/>
  <c r="F20" i="41"/>
  <c r="N19" i="41"/>
  <c r="J19" i="41"/>
  <c r="F19" i="41"/>
  <c r="N18" i="41"/>
  <c r="J18" i="41"/>
  <c r="F18" i="41"/>
  <c r="N17" i="41"/>
  <c r="J17" i="41"/>
  <c r="F17" i="41"/>
  <c r="N16" i="41"/>
  <c r="J16" i="41"/>
  <c r="F16" i="41"/>
  <c r="N15" i="41"/>
  <c r="J15" i="41"/>
  <c r="F15" i="41"/>
  <c r="N14" i="41"/>
  <c r="J14" i="41"/>
  <c r="F14" i="41"/>
  <c r="N13" i="41"/>
  <c r="J13" i="41"/>
  <c r="F13" i="41"/>
  <c r="N12" i="41"/>
  <c r="J12" i="41"/>
  <c r="F12" i="41"/>
  <c r="N11" i="41"/>
  <c r="J11" i="41"/>
  <c r="F11" i="41"/>
  <c r="N10" i="41"/>
  <c r="J10" i="41"/>
  <c r="F10" i="41"/>
  <c r="N9" i="41"/>
  <c r="J9" i="41"/>
  <c r="F9" i="41"/>
  <c r="N8" i="41"/>
  <c r="J8" i="41"/>
  <c r="F8" i="41"/>
  <c r="N7" i="41"/>
  <c r="J7" i="41"/>
  <c r="F7" i="41"/>
  <c r="N6" i="41"/>
  <c r="J6" i="41"/>
  <c r="F6" i="41"/>
  <c r="N5" i="41"/>
  <c r="J5" i="41"/>
  <c r="F5" i="41"/>
  <c r="N4" i="41"/>
  <c r="J4" i="41"/>
  <c r="F4" i="41"/>
  <c r="B28" i="33"/>
  <c r="I27" i="33"/>
  <c r="H27" i="33"/>
  <c r="G27" i="33"/>
  <c r="E27" i="33"/>
  <c r="D27" i="33"/>
  <c r="C27" i="33"/>
  <c r="B27" i="33"/>
  <c r="A27" i="33"/>
  <c r="I26" i="33"/>
  <c r="H26" i="33"/>
  <c r="G26" i="33"/>
  <c r="E26" i="33"/>
  <c r="D26" i="33"/>
  <c r="C26" i="33"/>
  <c r="B26" i="33"/>
  <c r="A26" i="33"/>
  <c r="I25" i="33"/>
  <c r="H25" i="33"/>
  <c r="G25" i="33"/>
  <c r="E25" i="33"/>
  <c r="D25" i="33"/>
  <c r="C25" i="33"/>
  <c r="B25" i="33"/>
  <c r="A25" i="33"/>
  <c r="I24" i="33"/>
  <c r="H24" i="33"/>
  <c r="G24" i="33"/>
  <c r="E24" i="33"/>
  <c r="D24" i="33"/>
  <c r="C24" i="33"/>
  <c r="F24" i="33" s="1"/>
  <c r="B24" i="33"/>
  <c r="A24" i="33"/>
  <c r="I23" i="33"/>
  <c r="H23" i="33"/>
  <c r="G23" i="33"/>
  <c r="E23" i="33"/>
  <c r="D23" i="33"/>
  <c r="C23" i="33"/>
  <c r="B23" i="33"/>
  <c r="A23" i="33"/>
  <c r="I22" i="33"/>
  <c r="H22" i="33"/>
  <c r="G22" i="33"/>
  <c r="E22" i="33"/>
  <c r="D22" i="33"/>
  <c r="C22" i="33"/>
  <c r="B22" i="33"/>
  <c r="A22" i="33"/>
  <c r="I21" i="33"/>
  <c r="H21" i="33"/>
  <c r="G21" i="33"/>
  <c r="E21" i="33"/>
  <c r="D21" i="33"/>
  <c r="C21" i="33"/>
  <c r="B21" i="33"/>
  <c r="A21" i="33"/>
  <c r="I20" i="33"/>
  <c r="H20" i="33"/>
  <c r="G20" i="33"/>
  <c r="E20" i="33"/>
  <c r="D20" i="33"/>
  <c r="C20" i="33"/>
  <c r="B20" i="33"/>
  <c r="A20" i="33"/>
  <c r="I19" i="33"/>
  <c r="H19" i="33"/>
  <c r="G19" i="33"/>
  <c r="E19" i="33"/>
  <c r="D19" i="33"/>
  <c r="C19" i="33"/>
  <c r="B19" i="33"/>
  <c r="A19" i="33"/>
  <c r="I18" i="33"/>
  <c r="H18" i="33"/>
  <c r="G18" i="33"/>
  <c r="E18" i="33"/>
  <c r="D18" i="33"/>
  <c r="C18" i="33"/>
  <c r="B18" i="33"/>
  <c r="A18" i="33"/>
  <c r="I17" i="33"/>
  <c r="H17" i="33"/>
  <c r="G17" i="33"/>
  <c r="E17" i="33"/>
  <c r="D17" i="33"/>
  <c r="C17" i="33"/>
  <c r="B17" i="33"/>
  <c r="A17" i="33"/>
  <c r="I16" i="33"/>
  <c r="H16" i="33"/>
  <c r="G16" i="33"/>
  <c r="E16" i="33"/>
  <c r="D16" i="33"/>
  <c r="C16" i="33"/>
  <c r="B16" i="33"/>
  <c r="A16" i="33"/>
  <c r="I15" i="33"/>
  <c r="H15" i="33"/>
  <c r="G15" i="33"/>
  <c r="E15" i="33"/>
  <c r="D15" i="33"/>
  <c r="C15" i="33"/>
  <c r="B15" i="33"/>
  <c r="A15" i="33"/>
  <c r="I14" i="33"/>
  <c r="H14" i="33"/>
  <c r="G14" i="33"/>
  <c r="E14" i="33"/>
  <c r="D14" i="33"/>
  <c r="C14" i="33"/>
  <c r="B14" i="33"/>
  <c r="A14" i="33"/>
  <c r="I13" i="33"/>
  <c r="H13" i="33"/>
  <c r="G13" i="33"/>
  <c r="E13" i="33"/>
  <c r="D13" i="33"/>
  <c r="C13" i="33"/>
  <c r="B13" i="33"/>
  <c r="A13" i="33"/>
  <c r="I12" i="33"/>
  <c r="H12" i="33"/>
  <c r="G12" i="33"/>
  <c r="E12" i="33"/>
  <c r="D12" i="33"/>
  <c r="C12" i="33"/>
  <c r="B12" i="33"/>
  <c r="A12" i="33"/>
  <c r="I11" i="33"/>
  <c r="H11" i="33"/>
  <c r="G11" i="33"/>
  <c r="E11" i="33"/>
  <c r="D11" i="33"/>
  <c r="C11" i="33"/>
  <c r="B11" i="33"/>
  <c r="A11" i="33"/>
  <c r="I10" i="33"/>
  <c r="H10" i="33"/>
  <c r="G10" i="33"/>
  <c r="E10" i="33"/>
  <c r="D10" i="33"/>
  <c r="C10" i="33"/>
  <c r="B10" i="33"/>
  <c r="A10" i="33"/>
  <c r="I9" i="33"/>
  <c r="H9" i="33"/>
  <c r="G9" i="33"/>
  <c r="E9" i="33"/>
  <c r="D9" i="33"/>
  <c r="C9" i="33"/>
  <c r="B9" i="33"/>
  <c r="A9" i="33"/>
  <c r="I8" i="33"/>
  <c r="H8" i="33"/>
  <c r="G8" i="33"/>
  <c r="E8" i="33"/>
  <c r="D8" i="33"/>
  <c r="C8" i="33"/>
  <c r="F8" i="33" s="1"/>
  <c r="B8" i="33"/>
  <c r="A8" i="33"/>
  <c r="I7" i="33"/>
  <c r="H7" i="33"/>
  <c r="G7" i="33"/>
  <c r="E7" i="33"/>
  <c r="D7" i="33"/>
  <c r="C7" i="33"/>
  <c r="F7" i="33" s="1"/>
  <c r="B7" i="33"/>
  <c r="A7" i="33"/>
  <c r="I6" i="33"/>
  <c r="H6" i="33"/>
  <c r="G6" i="33"/>
  <c r="E6" i="33"/>
  <c r="D6" i="33"/>
  <c r="C6" i="33"/>
  <c r="F6" i="33" s="1"/>
  <c r="B6" i="33"/>
  <c r="A6" i="33"/>
  <c r="I5" i="33"/>
  <c r="H5" i="33"/>
  <c r="G5" i="33"/>
  <c r="E5" i="33"/>
  <c r="D5" i="33"/>
  <c r="C5" i="33"/>
  <c r="B5" i="33"/>
  <c r="A5" i="33"/>
  <c r="I4" i="33"/>
  <c r="H4" i="33"/>
  <c r="G4" i="33"/>
  <c r="E4" i="33"/>
  <c r="D4" i="33"/>
  <c r="C4" i="33"/>
  <c r="C28" i="33" s="1"/>
  <c r="B4" i="33"/>
  <c r="A4" i="33"/>
  <c r="M28" i="40"/>
  <c r="L28" i="40"/>
  <c r="K28" i="40"/>
  <c r="I28" i="40"/>
  <c r="H28" i="40"/>
  <c r="G28" i="40"/>
  <c r="E28" i="40"/>
  <c r="D28" i="40"/>
  <c r="C28" i="40"/>
  <c r="N27" i="40"/>
  <c r="J27" i="40"/>
  <c r="F27" i="40"/>
  <c r="N26" i="40"/>
  <c r="J26" i="40"/>
  <c r="F26" i="40"/>
  <c r="N25" i="40"/>
  <c r="J25" i="40"/>
  <c r="F25" i="40"/>
  <c r="N24" i="40"/>
  <c r="J24" i="40"/>
  <c r="F24" i="40"/>
  <c r="N23" i="40"/>
  <c r="J23" i="40"/>
  <c r="F23" i="40"/>
  <c r="N22" i="40"/>
  <c r="J22" i="40"/>
  <c r="F22" i="40"/>
  <c r="N21" i="40"/>
  <c r="J21" i="40"/>
  <c r="F21" i="40"/>
  <c r="N20" i="40"/>
  <c r="J20" i="40"/>
  <c r="F20" i="40"/>
  <c r="N19" i="40"/>
  <c r="J19" i="40"/>
  <c r="F19" i="40"/>
  <c r="N18" i="40"/>
  <c r="J18" i="40"/>
  <c r="F18" i="40"/>
  <c r="N17" i="40"/>
  <c r="J17" i="40"/>
  <c r="F17" i="40"/>
  <c r="N16" i="40"/>
  <c r="J16" i="40"/>
  <c r="F16" i="40"/>
  <c r="N15" i="40"/>
  <c r="J15" i="40"/>
  <c r="F15" i="40"/>
  <c r="N14" i="40"/>
  <c r="J14" i="40"/>
  <c r="F14" i="40"/>
  <c r="N13" i="40"/>
  <c r="J13" i="40"/>
  <c r="F13" i="40"/>
  <c r="N12" i="40"/>
  <c r="J12" i="40"/>
  <c r="F12" i="40"/>
  <c r="N11" i="40"/>
  <c r="J11" i="40"/>
  <c r="F11" i="40"/>
  <c r="N10" i="40"/>
  <c r="J10" i="40"/>
  <c r="F10" i="40"/>
  <c r="N9" i="40"/>
  <c r="J9" i="40"/>
  <c r="F9" i="40"/>
  <c r="N8" i="40"/>
  <c r="J8" i="40"/>
  <c r="F8" i="40"/>
  <c r="N7" i="40"/>
  <c r="J7" i="40"/>
  <c r="F7" i="40"/>
  <c r="N6" i="40"/>
  <c r="J6" i="40"/>
  <c r="F6" i="40"/>
  <c r="N5" i="40"/>
  <c r="J5" i="40"/>
  <c r="F5" i="40"/>
  <c r="N4" i="40"/>
  <c r="J4" i="40"/>
  <c r="F4" i="40"/>
  <c r="M28" i="36"/>
  <c r="L28" i="36"/>
  <c r="K28" i="36"/>
  <c r="I28" i="36"/>
  <c r="H28" i="36"/>
  <c r="G28" i="36"/>
  <c r="E28" i="36"/>
  <c r="D28" i="36"/>
  <c r="C28" i="36"/>
  <c r="N27" i="36"/>
  <c r="J27" i="36"/>
  <c r="F27" i="36"/>
  <c r="N26" i="36"/>
  <c r="J26" i="36"/>
  <c r="F26" i="36"/>
  <c r="N25" i="36"/>
  <c r="J25" i="36"/>
  <c r="F25" i="36"/>
  <c r="N24" i="36"/>
  <c r="J24" i="36"/>
  <c r="F24" i="36"/>
  <c r="N23" i="36"/>
  <c r="J23" i="36"/>
  <c r="F23" i="36"/>
  <c r="N22" i="36"/>
  <c r="J22" i="36"/>
  <c r="F22" i="36"/>
  <c r="N21" i="36"/>
  <c r="J21" i="36"/>
  <c r="F21" i="36"/>
  <c r="N20" i="36"/>
  <c r="J20" i="36"/>
  <c r="F20" i="36"/>
  <c r="N19" i="36"/>
  <c r="J19" i="36"/>
  <c r="F19" i="36"/>
  <c r="N18" i="36"/>
  <c r="J18" i="36"/>
  <c r="F18" i="36"/>
  <c r="N17" i="36"/>
  <c r="J17" i="36"/>
  <c r="F17" i="36"/>
  <c r="N16" i="36"/>
  <c r="J16" i="36"/>
  <c r="F16" i="36"/>
  <c r="N15" i="36"/>
  <c r="J15" i="36"/>
  <c r="F15" i="36"/>
  <c r="N14" i="36"/>
  <c r="J14" i="36"/>
  <c r="F14" i="36"/>
  <c r="N13" i="36"/>
  <c r="J13" i="36"/>
  <c r="F13" i="36"/>
  <c r="N12" i="36"/>
  <c r="J12" i="36"/>
  <c r="F12" i="36"/>
  <c r="N11" i="36"/>
  <c r="J11" i="36"/>
  <c r="F11" i="36"/>
  <c r="N10" i="36"/>
  <c r="J10" i="36"/>
  <c r="F10" i="36"/>
  <c r="N9" i="36"/>
  <c r="J9" i="36"/>
  <c r="F9" i="36"/>
  <c r="N8" i="36"/>
  <c r="J8" i="36"/>
  <c r="F8" i="36"/>
  <c r="N7" i="36"/>
  <c r="J7" i="36"/>
  <c r="F7" i="36"/>
  <c r="N6" i="36"/>
  <c r="J6" i="36"/>
  <c r="F6" i="36"/>
  <c r="N5" i="36"/>
  <c r="J5" i="36"/>
  <c r="F5" i="36"/>
  <c r="N4" i="36"/>
  <c r="J4" i="36"/>
  <c r="F4" i="36"/>
  <c r="M28" i="35"/>
  <c r="L28" i="35"/>
  <c r="K28" i="35"/>
  <c r="I28" i="35"/>
  <c r="H28" i="35"/>
  <c r="G28" i="35"/>
  <c r="E28" i="35"/>
  <c r="D28" i="35"/>
  <c r="C28" i="35"/>
  <c r="N27" i="35"/>
  <c r="J27" i="35"/>
  <c r="F27" i="35"/>
  <c r="N26" i="35"/>
  <c r="J26" i="35"/>
  <c r="F26" i="35"/>
  <c r="N25" i="35"/>
  <c r="J25" i="35"/>
  <c r="F25" i="35"/>
  <c r="N24" i="35"/>
  <c r="J24" i="35"/>
  <c r="F24" i="35"/>
  <c r="N23" i="35"/>
  <c r="J23" i="35"/>
  <c r="F23" i="35"/>
  <c r="N22" i="35"/>
  <c r="J22" i="35"/>
  <c r="F22" i="35"/>
  <c r="N21" i="35"/>
  <c r="J21" i="35"/>
  <c r="F21" i="35"/>
  <c r="N20" i="35"/>
  <c r="J20" i="35"/>
  <c r="F20" i="35"/>
  <c r="N19" i="35"/>
  <c r="J19" i="35"/>
  <c r="F19" i="35"/>
  <c r="N18" i="35"/>
  <c r="J18" i="35"/>
  <c r="F18" i="35"/>
  <c r="N17" i="35"/>
  <c r="J17" i="35"/>
  <c r="F17" i="35"/>
  <c r="N16" i="35"/>
  <c r="J16" i="35"/>
  <c r="F16" i="35"/>
  <c r="N15" i="35"/>
  <c r="J15" i="35"/>
  <c r="F15" i="35"/>
  <c r="N14" i="35"/>
  <c r="J14" i="35"/>
  <c r="F14" i="35"/>
  <c r="N13" i="35"/>
  <c r="J13" i="35"/>
  <c r="F13" i="35"/>
  <c r="N12" i="35"/>
  <c r="J12" i="35"/>
  <c r="F12" i="35"/>
  <c r="N11" i="35"/>
  <c r="J11" i="35"/>
  <c r="F11" i="35"/>
  <c r="N10" i="35"/>
  <c r="J10" i="35"/>
  <c r="F10" i="35"/>
  <c r="N9" i="35"/>
  <c r="J9" i="35"/>
  <c r="F9" i="35"/>
  <c r="N8" i="35"/>
  <c r="J8" i="35"/>
  <c r="F8" i="35"/>
  <c r="N7" i="35"/>
  <c r="J7" i="35"/>
  <c r="F7" i="35"/>
  <c r="N6" i="35"/>
  <c r="J6" i="35"/>
  <c r="F6" i="35"/>
  <c r="N5" i="35"/>
  <c r="J5" i="35"/>
  <c r="F5" i="35"/>
  <c r="N4" i="35"/>
  <c r="J4" i="35"/>
  <c r="F4" i="35"/>
  <c r="M28" i="32"/>
  <c r="L28" i="32"/>
  <c r="K28" i="32"/>
  <c r="I28" i="32"/>
  <c r="H28" i="32"/>
  <c r="G28" i="32"/>
  <c r="E28" i="32"/>
  <c r="D28" i="32"/>
  <c r="C28" i="32"/>
  <c r="N27" i="32"/>
  <c r="J27" i="32"/>
  <c r="F27" i="32"/>
  <c r="N26" i="32"/>
  <c r="J26" i="32"/>
  <c r="F26" i="32"/>
  <c r="N25" i="32"/>
  <c r="J25" i="32"/>
  <c r="F25" i="32"/>
  <c r="N24" i="32"/>
  <c r="J24" i="32"/>
  <c r="F24" i="32"/>
  <c r="N23" i="32"/>
  <c r="J23" i="32"/>
  <c r="F23" i="32"/>
  <c r="N22" i="32"/>
  <c r="J22" i="32"/>
  <c r="F22" i="32"/>
  <c r="N21" i="32"/>
  <c r="J21" i="32"/>
  <c r="F21" i="32"/>
  <c r="N20" i="32"/>
  <c r="J20" i="32"/>
  <c r="F20" i="32"/>
  <c r="N19" i="32"/>
  <c r="J19" i="32"/>
  <c r="F19" i="32"/>
  <c r="N18" i="32"/>
  <c r="J18" i="32"/>
  <c r="F18" i="32"/>
  <c r="N17" i="32"/>
  <c r="J17" i="32"/>
  <c r="F17" i="32"/>
  <c r="N16" i="32"/>
  <c r="J16" i="32"/>
  <c r="F16" i="32"/>
  <c r="N15" i="32"/>
  <c r="J15" i="32"/>
  <c r="F15" i="32"/>
  <c r="N14" i="32"/>
  <c r="J14" i="32"/>
  <c r="F14" i="32"/>
  <c r="N13" i="32"/>
  <c r="J13" i="32"/>
  <c r="F13" i="32"/>
  <c r="N12" i="32"/>
  <c r="J12" i="32"/>
  <c r="F12" i="32"/>
  <c r="N11" i="32"/>
  <c r="J11" i="32"/>
  <c r="F11" i="32"/>
  <c r="N10" i="32"/>
  <c r="J10" i="32"/>
  <c r="F10" i="32"/>
  <c r="N9" i="32"/>
  <c r="J9" i="32"/>
  <c r="F9" i="32"/>
  <c r="N8" i="32"/>
  <c r="J8" i="32"/>
  <c r="F8" i="32"/>
  <c r="N7" i="32"/>
  <c r="J7" i="32"/>
  <c r="F7" i="32"/>
  <c r="N6" i="32"/>
  <c r="J6" i="32"/>
  <c r="F6" i="32"/>
  <c r="N5" i="32"/>
  <c r="J5" i="32"/>
  <c r="F5" i="32"/>
  <c r="N4" i="32"/>
  <c r="J4" i="32"/>
  <c r="F4" i="32"/>
  <c r="M28" i="31"/>
  <c r="L28" i="31"/>
  <c r="K28" i="31"/>
  <c r="I28" i="31"/>
  <c r="H28" i="31"/>
  <c r="G28" i="31"/>
  <c r="E28" i="31"/>
  <c r="D28" i="31"/>
  <c r="C28" i="31"/>
  <c r="N27" i="31"/>
  <c r="J27" i="31"/>
  <c r="F27" i="31"/>
  <c r="N26" i="31"/>
  <c r="J26" i="31"/>
  <c r="F26" i="31"/>
  <c r="N25" i="31"/>
  <c r="J25" i="31"/>
  <c r="F25" i="31"/>
  <c r="N24" i="31"/>
  <c r="J24" i="31"/>
  <c r="F24" i="31"/>
  <c r="N23" i="31"/>
  <c r="J23" i="31"/>
  <c r="F23" i="31"/>
  <c r="N22" i="31"/>
  <c r="J22" i="31"/>
  <c r="F22" i="31"/>
  <c r="N21" i="31"/>
  <c r="J21" i="31"/>
  <c r="F21" i="31"/>
  <c r="N20" i="31"/>
  <c r="J20" i="31"/>
  <c r="F20" i="31"/>
  <c r="N19" i="31"/>
  <c r="J19" i="31"/>
  <c r="F19" i="31"/>
  <c r="N18" i="31"/>
  <c r="J18" i="31"/>
  <c r="F18" i="31"/>
  <c r="N17" i="31"/>
  <c r="J17" i="31"/>
  <c r="F17" i="31"/>
  <c r="N16" i="31"/>
  <c r="J16" i="31"/>
  <c r="F16" i="31"/>
  <c r="N15" i="31"/>
  <c r="J15" i="31"/>
  <c r="F15" i="31"/>
  <c r="N14" i="31"/>
  <c r="J14" i="31"/>
  <c r="F14" i="31"/>
  <c r="N13" i="31"/>
  <c r="J13" i="31"/>
  <c r="F13" i="31"/>
  <c r="N12" i="31"/>
  <c r="J12" i="31"/>
  <c r="F12" i="31"/>
  <c r="N11" i="31"/>
  <c r="J11" i="31"/>
  <c r="F11" i="31"/>
  <c r="N10" i="31"/>
  <c r="J10" i="31"/>
  <c r="F10" i="31"/>
  <c r="N9" i="31"/>
  <c r="J9" i="31"/>
  <c r="F9" i="31"/>
  <c r="N8" i="31"/>
  <c r="J8" i="31"/>
  <c r="F8" i="31"/>
  <c r="N7" i="31"/>
  <c r="J7" i="31"/>
  <c r="F7" i="31"/>
  <c r="N6" i="31"/>
  <c r="J6" i="31"/>
  <c r="F6" i="31"/>
  <c r="N5" i="31"/>
  <c r="J5" i="31"/>
  <c r="F5" i="31"/>
  <c r="N4" i="31"/>
  <c r="J4" i="31"/>
  <c r="F4" i="31"/>
  <c r="M28" i="30"/>
  <c r="L28" i="30"/>
  <c r="K28" i="30"/>
  <c r="I28" i="30"/>
  <c r="H28" i="30"/>
  <c r="G28" i="30"/>
  <c r="E28" i="30"/>
  <c r="D28" i="30"/>
  <c r="C28" i="30"/>
  <c r="N27" i="30"/>
  <c r="J27" i="30"/>
  <c r="F27" i="30"/>
  <c r="N26" i="30"/>
  <c r="J26" i="30"/>
  <c r="F26" i="30"/>
  <c r="N25" i="30"/>
  <c r="J25" i="30"/>
  <c r="F25" i="30"/>
  <c r="N24" i="30"/>
  <c r="J24" i="30"/>
  <c r="F24" i="30"/>
  <c r="N23" i="30"/>
  <c r="J23" i="30"/>
  <c r="F23" i="30"/>
  <c r="N22" i="30"/>
  <c r="J22" i="30"/>
  <c r="F22" i="30"/>
  <c r="N21" i="30"/>
  <c r="J21" i="30"/>
  <c r="F21" i="30"/>
  <c r="N20" i="30"/>
  <c r="J20" i="30"/>
  <c r="F20" i="30"/>
  <c r="N19" i="30"/>
  <c r="J19" i="30"/>
  <c r="F19" i="30"/>
  <c r="N18" i="30"/>
  <c r="J18" i="30"/>
  <c r="F18" i="30"/>
  <c r="N17" i="30"/>
  <c r="J17" i="30"/>
  <c r="F17" i="30"/>
  <c r="N16" i="30"/>
  <c r="J16" i="30"/>
  <c r="F16" i="30"/>
  <c r="N15" i="30"/>
  <c r="J15" i="30"/>
  <c r="F15" i="30"/>
  <c r="N14" i="30"/>
  <c r="J14" i="30"/>
  <c r="F14" i="30"/>
  <c r="N13" i="30"/>
  <c r="J13" i="30"/>
  <c r="F13" i="30"/>
  <c r="N12" i="30"/>
  <c r="J12" i="30"/>
  <c r="F12" i="30"/>
  <c r="N11" i="30"/>
  <c r="J11" i="30"/>
  <c r="F11" i="30"/>
  <c r="N10" i="30"/>
  <c r="J10" i="30"/>
  <c r="F10" i="30"/>
  <c r="N9" i="30"/>
  <c r="J9" i="30"/>
  <c r="F9" i="30"/>
  <c r="N8" i="30"/>
  <c r="J8" i="30"/>
  <c r="F8" i="30"/>
  <c r="N7" i="30"/>
  <c r="J7" i="30"/>
  <c r="F7" i="30"/>
  <c r="N6" i="30"/>
  <c r="J6" i="30"/>
  <c r="F6" i="30"/>
  <c r="N5" i="30"/>
  <c r="J5" i="30"/>
  <c r="F5" i="30"/>
  <c r="N4" i="30"/>
  <c r="J4" i="30"/>
  <c r="F4" i="30"/>
  <c r="M28" i="29"/>
  <c r="L28" i="29"/>
  <c r="K28" i="29"/>
  <c r="I28" i="29"/>
  <c r="H28" i="29"/>
  <c r="G28" i="29"/>
  <c r="E28" i="29"/>
  <c r="D28" i="29"/>
  <c r="C28" i="29"/>
  <c r="N27" i="29"/>
  <c r="J27" i="29"/>
  <c r="F27" i="29"/>
  <c r="N26" i="29"/>
  <c r="J26" i="29"/>
  <c r="F26" i="29"/>
  <c r="N25" i="29"/>
  <c r="J25" i="29"/>
  <c r="F25" i="29"/>
  <c r="N24" i="29"/>
  <c r="J24" i="29"/>
  <c r="F24" i="29"/>
  <c r="N23" i="29"/>
  <c r="J23" i="29"/>
  <c r="F23" i="29"/>
  <c r="N22" i="29"/>
  <c r="J22" i="29"/>
  <c r="F22" i="29"/>
  <c r="N21" i="29"/>
  <c r="J21" i="29"/>
  <c r="F21" i="29"/>
  <c r="N20" i="29"/>
  <c r="J20" i="29"/>
  <c r="F20" i="29"/>
  <c r="N19" i="29"/>
  <c r="J19" i="29"/>
  <c r="F19" i="29"/>
  <c r="N18" i="29"/>
  <c r="J18" i="29"/>
  <c r="F18" i="29"/>
  <c r="N17" i="29"/>
  <c r="J17" i="29"/>
  <c r="F17" i="29"/>
  <c r="N16" i="29"/>
  <c r="J16" i="29"/>
  <c r="F16" i="29"/>
  <c r="N15" i="29"/>
  <c r="J15" i="29"/>
  <c r="F15" i="29"/>
  <c r="N14" i="29"/>
  <c r="J14" i="29"/>
  <c r="F14" i="29"/>
  <c r="N13" i="29"/>
  <c r="J13" i="29"/>
  <c r="F13" i="29"/>
  <c r="N12" i="29"/>
  <c r="J12" i="29"/>
  <c r="F12" i="29"/>
  <c r="N11" i="29"/>
  <c r="J11" i="29"/>
  <c r="F11" i="29"/>
  <c r="N10" i="29"/>
  <c r="J10" i="29"/>
  <c r="F10" i="29"/>
  <c r="N9" i="29"/>
  <c r="J9" i="29"/>
  <c r="F9" i="29"/>
  <c r="N8" i="29"/>
  <c r="J8" i="29"/>
  <c r="F8" i="29"/>
  <c r="N7" i="29"/>
  <c r="J7" i="29"/>
  <c r="F7" i="29"/>
  <c r="N6" i="29"/>
  <c r="J6" i="29"/>
  <c r="F6" i="29"/>
  <c r="N5" i="29"/>
  <c r="J5" i="29"/>
  <c r="F5" i="29"/>
  <c r="N4" i="29"/>
  <c r="J4" i="29"/>
  <c r="F4" i="29"/>
  <c r="M28" i="28"/>
  <c r="L28" i="28"/>
  <c r="K28" i="28"/>
  <c r="I28" i="28"/>
  <c r="H28" i="28"/>
  <c r="G28" i="28"/>
  <c r="E28" i="28"/>
  <c r="D28" i="28"/>
  <c r="C28" i="28"/>
  <c r="N27" i="28"/>
  <c r="J27" i="28"/>
  <c r="F27" i="28"/>
  <c r="N26" i="28"/>
  <c r="J26" i="28"/>
  <c r="F26" i="28"/>
  <c r="N25" i="28"/>
  <c r="J25" i="28"/>
  <c r="F25" i="28"/>
  <c r="N24" i="28"/>
  <c r="J24" i="28"/>
  <c r="F24" i="28"/>
  <c r="N23" i="28"/>
  <c r="J23" i="28"/>
  <c r="F23" i="28"/>
  <c r="N22" i="28"/>
  <c r="J22" i="28"/>
  <c r="F22" i="28"/>
  <c r="N21" i="28"/>
  <c r="J21" i="28"/>
  <c r="F21" i="28"/>
  <c r="N20" i="28"/>
  <c r="J20" i="28"/>
  <c r="F20" i="28"/>
  <c r="N19" i="28"/>
  <c r="J19" i="28"/>
  <c r="F19" i="28"/>
  <c r="N18" i="28"/>
  <c r="J18" i="28"/>
  <c r="F18" i="28"/>
  <c r="N17" i="28"/>
  <c r="J17" i="28"/>
  <c r="F17" i="28"/>
  <c r="N16" i="28"/>
  <c r="J16" i="28"/>
  <c r="F16" i="28"/>
  <c r="N15" i="28"/>
  <c r="J15" i="28"/>
  <c r="F15" i="28"/>
  <c r="N14" i="28"/>
  <c r="J14" i="28"/>
  <c r="F14" i="28"/>
  <c r="N13" i="28"/>
  <c r="J13" i="28"/>
  <c r="F13" i="28"/>
  <c r="N12" i="28"/>
  <c r="J12" i="28"/>
  <c r="F12" i="28"/>
  <c r="N11" i="28"/>
  <c r="J11" i="28"/>
  <c r="F11" i="28"/>
  <c r="N10" i="28"/>
  <c r="J10" i="28"/>
  <c r="F10" i="28"/>
  <c r="N9" i="28"/>
  <c r="J9" i="28"/>
  <c r="F9" i="28"/>
  <c r="N8" i="28"/>
  <c r="J8" i="28"/>
  <c r="F8" i="28"/>
  <c r="N7" i="28"/>
  <c r="J7" i="28"/>
  <c r="F7" i="28"/>
  <c r="N6" i="28"/>
  <c r="J6" i="28"/>
  <c r="F6" i="28"/>
  <c r="N5" i="28"/>
  <c r="J5" i="28"/>
  <c r="F5" i="28"/>
  <c r="N4" i="28"/>
  <c r="J4" i="28"/>
  <c r="F4" i="28"/>
  <c r="M28" i="27"/>
  <c r="L28" i="27"/>
  <c r="K28" i="27"/>
  <c r="I28" i="27"/>
  <c r="H28" i="27"/>
  <c r="G28" i="27"/>
  <c r="E28" i="27"/>
  <c r="D28" i="27"/>
  <c r="C28" i="27"/>
  <c r="N27" i="27"/>
  <c r="J27" i="27"/>
  <c r="F27" i="27"/>
  <c r="N26" i="27"/>
  <c r="J26" i="27"/>
  <c r="F26" i="27"/>
  <c r="N25" i="27"/>
  <c r="J25" i="27"/>
  <c r="F25" i="27"/>
  <c r="N24" i="27"/>
  <c r="J24" i="27"/>
  <c r="F24" i="27"/>
  <c r="N23" i="27"/>
  <c r="J23" i="27"/>
  <c r="F23" i="27"/>
  <c r="N22" i="27"/>
  <c r="J22" i="27"/>
  <c r="F22" i="27"/>
  <c r="N21" i="27"/>
  <c r="J21" i="27"/>
  <c r="F21" i="27"/>
  <c r="N20" i="27"/>
  <c r="J20" i="27"/>
  <c r="F20" i="27"/>
  <c r="N19" i="27"/>
  <c r="J19" i="27"/>
  <c r="F19" i="27"/>
  <c r="N18" i="27"/>
  <c r="J18" i="27"/>
  <c r="F18" i="27"/>
  <c r="N17" i="27"/>
  <c r="J17" i="27"/>
  <c r="F17" i="27"/>
  <c r="N16" i="27"/>
  <c r="J16" i="27"/>
  <c r="F16" i="27"/>
  <c r="N15" i="27"/>
  <c r="J15" i="27"/>
  <c r="F15" i="27"/>
  <c r="N14" i="27"/>
  <c r="J14" i="27"/>
  <c r="F14" i="27"/>
  <c r="N13" i="27"/>
  <c r="J13" i="27"/>
  <c r="F13" i="27"/>
  <c r="N12" i="27"/>
  <c r="J12" i="27"/>
  <c r="F12" i="27"/>
  <c r="N11" i="27"/>
  <c r="J11" i="27"/>
  <c r="F11" i="27"/>
  <c r="N10" i="27"/>
  <c r="J10" i="27"/>
  <c r="F10" i="27"/>
  <c r="N9" i="27"/>
  <c r="J9" i="27"/>
  <c r="F9" i="27"/>
  <c r="N8" i="27"/>
  <c r="J8" i="27"/>
  <c r="F8" i="27"/>
  <c r="N7" i="27"/>
  <c r="J7" i="27"/>
  <c r="F7" i="27"/>
  <c r="N6" i="27"/>
  <c r="J6" i="27"/>
  <c r="F6" i="27"/>
  <c r="N5" i="27"/>
  <c r="J5" i="27"/>
  <c r="F5" i="27"/>
  <c r="N4" i="27"/>
  <c r="J4" i="27"/>
  <c r="F4" i="27"/>
  <c r="M28" i="26"/>
  <c r="L28" i="26"/>
  <c r="K28" i="26"/>
  <c r="I28" i="26"/>
  <c r="H28" i="26"/>
  <c r="G28" i="26"/>
  <c r="E28" i="26"/>
  <c r="D28" i="26"/>
  <c r="C28" i="26"/>
  <c r="N27" i="26"/>
  <c r="J27" i="26"/>
  <c r="F27" i="26"/>
  <c r="N26" i="26"/>
  <c r="J26" i="26"/>
  <c r="F26" i="26"/>
  <c r="N25" i="26"/>
  <c r="J25" i="26"/>
  <c r="F25" i="26"/>
  <c r="N24" i="26"/>
  <c r="J24" i="26"/>
  <c r="F24" i="26"/>
  <c r="N23" i="26"/>
  <c r="J23" i="26"/>
  <c r="F23" i="26"/>
  <c r="N22" i="26"/>
  <c r="J22" i="26"/>
  <c r="F22" i="26"/>
  <c r="N21" i="26"/>
  <c r="J21" i="26"/>
  <c r="F21" i="26"/>
  <c r="N20" i="26"/>
  <c r="J20" i="26"/>
  <c r="F20" i="26"/>
  <c r="N19" i="26"/>
  <c r="J19" i="26"/>
  <c r="F19" i="26"/>
  <c r="N18" i="26"/>
  <c r="J18" i="26"/>
  <c r="F18" i="26"/>
  <c r="N17" i="26"/>
  <c r="J17" i="26"/>
  <c r="F17" i="26"/>
  <c r="N16" i="26"/>
  <c r="J16" i="26"/>
  <c r="F16" i="26"/>
  <c r="N15" i="26"/>
  <c r="J15" i="26"/>
  <c r="F15" i="26"/>
  <c r="N14" i="26"/>
  <c r="J14" i="26"/>
  <c r="F14" i="26"/>
  <c r="N13" i="26"/>
  <c r="J13" i="26"/>
  <c r="F13" i="26"/>
  <c r="N12" i="26"/>
  <c r="J12" i="26"/>
  <c r="F12" i="26"/>
  <c r="N11" i="26"/>
  <c r="J11" i="26"/>
  <c r="F11" i="26"/>
  <c r="N10" i="26"/>
  <c r="J10" i="26"/>
  <c r="F10" i="26"/>
  <c r="N9" i="26"/>
  <c r="J9" i="26"/>
  <c r="F9" i="26"/>
  <c r="N8" i="26"/>
  <c r="J8" i="26"/>
  <c r="F8" i="26"/>
  <c r="N7" i="26"/>
  <c r="J7" i="26"/>
  <c r="F7" i="26"/>
  <c r="N6" i="26"/>
  <c r="J6" i="26"/>
  <c r="F6" i="26"/>
  <c r="N5" i="26"/>
  <c r="J5" i="26"/>
  <c r="F5" i="26"/>
  <c r="N4" i="26"/>
  <c r="J4" i="26"/>
  <c r="F4" i="26"/>
  <c r="M28" i="25"/>
  <c r="L28" i="25"/>
  <c r="K28" i="25"/>
  <c r="I28" i="25"/>
  <c r="H28" i="25"/>
  <c r="G28" i="25"/>
  <c r="E28" i="25"/>
  <c r="D28" i="25"/>
  <c r="C28" i="25"/>
  <c r="N27" i="25"/>
  <c r="J27" i="25"/>
  <c r="F27" i="25"/>
  <c r="N26" i="25"/>
  <c r="J26" i="25"/>
  <c r="F26" i="25"/>
  <c r="N25" i="25"/>
  <c r="J25" i="25"/>
  <c r="F25" i="25"/>
  <c r="N24" i="25"/>
  <c r="J24" i="25"/>
  <c r="F24" i="25"/>
  <c r="N23" i="25"/>
  <c r="J23" i="25"/>
  <c r="F23" i="25"/>
  <c r="N22" i="25"/>
  <c r="J22" i="25"/>
  <c r="F22" i="25"/>
  <c r="N21" i="25"/>
  <c r="J21" i="25"/>
  <c r="F21" i="25"/>
  <c r="N20" i="25"/>
  <c r="J20" i="25"/>
  <c r="F20" i="25"/>
  <c r="N19" i="25"/>
  <c r="J19" i="25"/>
  <c r="F19" i="25"/>
  <c r="N18" i="25"/>
  <c r="J18" i="25"/>
  <c r="F18" i="25"/>
  <c r="N17" i="25"/>
  <c r="J17" i="25"/>
  <c r="F17" i="25"/>
  <c r="N16" i="25"/>
  <c r="J16" i="25"/>
  <c r="F16" i="25"/>
  <c r="N15" i="25"/>
  <c r="J15" i="25"/>
  <c r="F15" i="25"/>
  <c r="N14" i="25"/>
  <c r="J14" i="25"/>
  <c r="F14" i="25"/>
  <c r="N13" i="25"/>
  <c r="J13" i="25"/>
  <c r="F13" i="25"/>
  <c r="N12" i="25"/>
  <c r="J12" i="25"/>
  <c r="F12" i="25"/>
  <c r="N11" i="25"/>
  <c r="J11" i="25"/>
  <c r="F11" i="25"/>
  <c r="N10" i="25"/>
  <c r="J10" i="25"/>
  <c r="F10" i="25"/>
  <c r="N9" i="25"/>
  <c r="J9" i="25"/>
  <c r="F9" i="25"/>
  <c r="N8" i="25"/>
  <c r="J8" i="25"/>
  <c r="F8" i="25"/>
  <c r="N7" i="25"/>
  <c r="J7" i="25"/>
  <c r="F7" i="25"/>
  <c r="N6" i="25"/>
  <c r="J6" i="25"/>
  <c r="F6" i="25"/>
  <c r="N5" i="25"/>
  <c r="J5" i="25"/>
  <c r="F5" i="25"/>
  <c r="N4" i="25"/>
  <c r="J4" i="25"/>
  <c r="F4" i="25"/>
  <c r="M28" i="24"/>
  <c r="L28" i="24"/>
  <c r="K28" i="24"/>
  <c r="I28" i="24"/>
  <c r="H28" i="24"/>
  <c r="G28" i="24"/>
  <c r="E28" i="24"/>
  <c r="D28" i="24"/>
  <c r="C28" i="24"/>
  <c r="N27" i="24"/>
  <c r="J27" i="24"/>
  <c r="F27" i="24"/>
  <c r="N26" i="24"/>
  <c r="J26" i="24"/>
  <c r="F26" i="24"/>
  <c r="N25" i="24"/>
  <c r="J25" i="24"/>
  <c r="F25" i="24"/>
  <c r="N24" i="24"/>
  <c r="J24" i="24"/>
  <c r="F24" i="24"/>
  <c r="N23" i="24"/>
  <c r="J23" i="24"/>
  <c r="F23" i="24"/>
  <c r="N22" i="24"/>
  <c r="J22" i="24"/>
  <c r="F22" i="24"/>
  <c r="N21" i="24"/>
  <c r="J21" i="24"/>
  <c r="F21" i="24"/>
  <c r="N20" i="24"/>
  <c r="J20" i="24"/>
  <c r="F20" i="24"/>
  <c r="N19" i="24"/>
  <c r="J19" i="24"/>
  <c r="F19" i="24"/>
  <c r="N18" i="24"/>
  <c r="J18" i="24"/>
  <c r="F18" i="24"/>
  <c r="N17" i="24"/>
  <c r="J17" i="24"/>
  <c r="F17" i="24"/>
  <c r="N16" i="24"/>
  <c r="J16" i="24"/>
  <c r="F16" i="24"/>
  <c r="N15" i="24"/>
  <c r="J15" i="24"/>
  <c r="F15" i="24"/>
  <c r="N14" i="24"/>
  <c r="J14" i="24"/>
  <c r="F14" i="24"/>
  <c r="N13" i="24"/>
  <c r="J13" i="24"/>
  <c r="F13" i="24"/>
  <c r="N12" i="24"/>
  <c r="J12" i="24"/>
  <c r="F12" i="24"/>
  <c r="N11" i="24"/>
  <c r="J11" i="24"/>
  <c r="F11" i="24"/>
  <c r="N10" i="24"/>
  <c r="J10" i="24"/>
  <c r="F10" i="24"/>
  <c r="N9" i="24"/>
  <c r="J9" i="24"/>
  <c r="F9" i="24"/>
  <c r="N8" i="24"/>
  <c r="J8" i="24"/>
  <c r="F8" i="24"/>
  <c r="N7" i="24"/>
  <c r="J7" i="24"/>
  <c r="F7" i="24"/>
  <c r="N6" i="24"/>
  <c r="J6" i="24"/>
  <c r="F6" i="24"/>
  <c r="N5" i="24"/>
  <c r="J5" i="24"/>
  <c r="F5" i="24"/>
  <c r="N4" i="24"/>
  <c r="J4" i="24"/>
  <c r="F4" i="24"/>
  <c r="I27" i="23"/>
  <c r="H27" i="23"/>
  <c r="G27" i="23"/>
  <c r="E27" i="23"/>
  <c r="D27" i="23"/>
  <c r="C27" i="23"/>
  <c r="I26" i="23"/>
  <c r="H26" i="23"/>
  <c r="G26" i="23"/>
  <c r="E26" i="23"/>
  <c r="D26" i="23"/>
  <c r="C26" i="23"/>
  <c r="I25" i="23"/>
  <c r="H25" i="23"/>
  <c r="G25" i="23"/>
  <c r="E25" i="23"/>
  <c r="D25" i="23"/>
  <c r="C25" i="23"/>
  <c r="I24" i="23"/>
  <c r="H24" i="23"/>
  <c r="G24" i="23"/>
  <c r="E24" i="23"/>
  <c r="D24" i="23"/>
  <c r="C24" i="23"/>
  <c r="I23" i="23"/>
  <c r="H23" i="23"/>
  <c r="G23" i="23"/>
  <c r="E23" i="23"/>
  <c r="D23" i="23"/>
  <c r="C23" i="23"/>
  <c r="I22" i="23"/>
  <c r="H22" i="23"/>
  <c r="G22" i="23"/>
  <c r="E22" i="23"/>
  <c r="D22" i="23"/>
  <c r="C22" i="23"/>
  <c r="I21" i="23"/>
  <c r="H21" i="23"/>
  <c r="G21" i="23"/>
  <c r="E21" i="23"/>
  <c r="D21" i="23"/>
  <c r="C21" i="23"/>
  <c r="I20" i="23"/>
  <c r="H20" i="23"/>
  <c r="G20" i="23"/>
  <c r="E20" i="23"/>
  <c r="D20" i="23"/>
  <c r="C20" i="23"/>
  <c r="I19" i="23"/>
  <c r="H19" i="23"/>
  <c r="G19" i="23"/>
  <c r="E19" i="23"/>
  <c r="D19" i="23"/>
  <c r="C19" i="23"/>
  <c r="I18" i="23"/>
  <c r="H18" i="23"/>
  <c r="G18" i="23"/>
  <c r="E18" i="23"/>
  <c r="D18" i="23"/>
  <c r="C18" i="23"/>
  <c r="I17" i="23"/>
  <c r="H17" i="23"/>
  <c r="G17" i="23"/>
  <c r="E17" i="23"/>
  <c r="D17" i="23"/>
  <c r="C17" i="23"/>
  <c r="I16" i="23"/>
  <c r="H16" i="23"/>
  <c r="G16" i="23"/>
  <c r="E16" i="23"/>
  <c r="D16" i="23"/>
  <c r="C16" i="23"/>
  <c r="I15" i="23"/>
  <c r="H15" i="23"/>
  <c r="G15" i="23"/>
  <c r="E15" i="23"/>
  <c r="D15" i="23"/>
  <c r="C15" i="23"/>
  <c r="I14" i="23"/>
  <c r="H14" i="23"/>
  <c r="G14" i="23"/>
  <c r="E14" i="23"/>
  <c r="D14" i="23"/>
  <c r="C14" i="23"/>
  <c r="I13" i="23"/>
  <c r="H13" i="23"/>
  <c r="G13" i="23"/>
  <c r="E13" i="23"/>
  <c r="D13" i="23"/>
  <c r="C13" i="23"/>
  <c r="I12" i="23"/>
  <c r="H12" i="23"/>
  <c r="G12" i="23"/>
  <c r="E12" i="23"/>
  <c r="D12" i="23"/>
  <c r="C12" i="23"/>
  <c r="I11" i="23"/>
  <c r="H11" i="23"/>
  <c r="G11" i="23"/>
  <c r="E11" i="23"/>
  <c r="D11" i="23"/>
  <c r="C11" i="23"/>
  <c r="I10" i="23"/>
  <c r="H10" i="23"/>
  <c r="G10" i="23"/>
  <c r="E10" i="23"/>
  <c r="D10" i="23"/>
  <c r="C10" i="23"/>
  <c r="I9" i="23"/>
  <c r="H9" i="23"/>
  <c r="G9" i="23"/>
  <c r="E9" i="23"/>
  <c r="D9" i="23"/>
  <c r="C9" i="23"/>
  <c r="I8" i="23"/>
  <c r="H8" i="23"/>
  <c r="G8" i="23"/>
  <c r="E8" i="23"/>
  <c r="D8" i="23"/>
  <c r="C8" i="23"/>
  <c r="I7" i="23"/>
  <c r="H7" i="23"/>
  <c r="G7" i="23"/>
  <c r="E7" i="23"/>
  <c r="D7" i="23"/>
  <c r="C7" i="23"/>
  <c r="I6" i="23"/>
  <c r="H6" i="23"/>
  <c r="G6" i="23"/>
  <c r="E6" i="23"/>
  <c r="D6" i="23"/>
  <c r="C6" i="23"/>
  <c r="I5" i="23"/>
  <c r="H5" i="23"/>
  <c r="G5" i="23"/>
  <c r="E5" i="23"/>
  <c r="D5" i="23"/>
  <c r="C5" i="23"/>
  <c r="I4" i="23"/>
  <c r="H4" i="23"/>
  <c r="G4" i="23"/>
  <c r="E4" i="23"/>
  <c r="D4" i="23"/>
  <c r="C4" i="23"/>
  <c r="M28" i="21"/>
  <c r="L28" i="21"/>
  <c r="K28" i="21"/>
  <c r="I28" i="21"/>
  <c r="H28" i="21"/>
  <c r="G28" i="21"/>
  <c r="E28" i="21"/>
  <c r="D28" i="21"/>
  <c r="C28" i="21"/>
  <c r="N27" i="21"/>
  <c r="J27" i="21"/>
  <c r="F27" i="21"/>
  <c r="N26" i="21"/>
  <c r="J26" i="21"/>
  <c r="F26" i="21"/>
  <c r="N25" i="21"/>
  <c r="J25" i="21"/>
  <c r="F25" i="21"/>
  <c r="N24" i="21"/>
  <c r="J24" i="21"/>
  <c r="F24" i="21"/>
  <c r="N23" i="21"/>
  <c r="J23" i="21"/>
  <c r="F23" i="21"/>
  <c r="N22" i="21"/>
  <c r="J22" i="21"/>
  <c r="F22" i="21"/>
  <c r="N21" i="21"/>
  <c r="J21" i="21"/>
  <c r="F21" i="21"/>
  <c r="N20" i="21"/>
  <c r="J20" i="21"/>
  <c r="F20" i="21"/>
  <c r="N19" i="21"/>
  <c r="J19" i="21"/>
  <c r="F19" i="21"/>
  <c r="N18" i="21"/>
  <c r="J18" i="21"/>
  <c r="F18" i="21"/>
  <c r="N17" i="21"/>
  <c r="J17" i="21"/>
  <c r="F17" i="21"/>
  <c r="N16" i="21"/>
  <c r="J16" i="21"/>
  <c r="F16" i="21"/>
  <c r="N15" i="21"/>
  <c r="J15" i="21"/>
  <c r="F15" i="21"/>
  <c r="N14" i="21"/>
  <c r="J14" i="21"/>
  <c r="F14" i="21"/>
  <c r="N13" i="21"/>
  <c r="J13" i="21"/>
  <c r="F13" i="21"/>
  <c r="N12" i="21"/>
  <c r="J12" i="21"/>
  <c r="F12" i="21"/>
  <c r="N11" i="21"/>
  <c r="J11" i="21"/>
  <c r="F11" i="21"/>
  <c r="N10" i="21"/>
  <c r="J10" i="21"/>
  <c r="F10" i="21"/>
  <c r="N9" i="21"/>
  <c r="J9" i="21"/>
  <c r="F9" i="21"/>
  <c r="N8" i="21"/>
  <c r="J8" i="21"/>
  <c r="F8" i="21"/>
  <c r="N7" i="21"/>
  <c r="J7" i="21"/>
  <c r="F7" i="21"/>
  <c r="N6" i="21"/>
  <c r="J6" i="21"/>
  <c r="F6" i="21"/>
  <c r="N5" i="21"/>
  <c r="J5" i="21"/>
  <c r="F5" i="21"/>
  <c r="N4" i="21"/>
  <c r="J4" i="21"/>
  <c r="F4" i="21"/>
  <c r="M28" i="20"/>
  <c r="L28" i="20"/>
  <c r="K28" i="20"/>
  <c r="I28" i="20"/>
  <c r="H28" i="20"/>
  <c r="G28" i="20"/>
  <c r="E28" i="20"/>
  <c r="D28" i="20"/>
  <c r="C28" i="20"/>
  <c r="N27" i="20"/>
  <c r="J27" i="20"/>
  <c r="F27" i="20"/>
  <c r="N26" i="20"/>
  <c r="J26" i="20"/>
  <c r="F26" i="20"/>
  <c r="N25" i="20"/>
  <c r="J25" i="20"/>
  <c r="F25" i="20"/>
  <c r="N24" i="20"/>
  <c r="J24" i="20"/>
  <c r="F24" i="20"/>
  <c r="N23" i="20"/>
  <c r="J23" i="20"/>
  <c r="F23" i="20"/>
  <c r="N22" i="20"/>
  <c r="J22" i="20"/>
  <c r="F22" i="20"/>
  <c r="N21" i="20"/>
  <c r="J21" i="20"/>
  <c r="F21" i="20"/>
  <c r="N20" i="20"/>
  <c r="J20" i="20"/>
  <c r="F20" i="20"/>
  <c r="N19" i="20"/>
  <c r="J19" i="20"/>
  <c r="F19" i="20"/>
  <c r="N18" i="20"/>
  <c r="J18" i="20"/>
  <c r="F18" i="20"/>
  <c r="N17" i="20"/>
  <c r="J17" i="20"/>
  <c r="F17" i="20"/>
  <c r="N16" i="20"/>
  <c r="J16" i="20"/>
  <c r="F16" i="20"/>
  <c r="N15" i="20"/>
  <c r="J15" i="20"/>
  <c r="F15" i="20"/>
  <c r="N14" i="20"/>
  <c r="J14" i="20"/>
  <c r="F14" i="20"/>
  <c r="N13" i="20"/>
  <c r="J13" i="20"/>
  <c r="F13" i="20"/>
  <c r="N12" i="20"/>
  <c r="J12" i="20"/>
  <c r="F12" i="20"/>
  <c r="N11" i="20"/>
  <c r="J11" i="20"/>
  <c r="F11" i="20"/>
  <c r="N10" i="20"/>
  <c r="J10" i="20"/>
  <c r="F10" i="20"/>
  <c r="N9" i="20"/>
  <c r="J9" i="20"/>
  <c r="F9" i="20"/>
  <c r="N8" i="20"/>
  <c r="J8" i="20"/>
  <c r="F8" i="20"/>
  <c r="N7" i="20"/>
  <c r="J7" i="20"/>
  <c r="F7" i="20"/>
  <c r="N6" i="20"/>
  <c r="J6" i="20"/>
  <c r="F6" i="20"/>
  <c r="N5" i="20"/>
  <c r="J5" i="20"/>
  <c r="F5" i="20"/>
  <c r="N4" i="20"/>
  <c r="J4" i="20"/>
  <c r="F4" i="20"/>
  <c r="M28" i="19"/>
  <c r="L28" i="19"/>
  <c r="K28" i="19"/>
  <c r="I28" i="19"/>
  <c r="H28" i="19"/>
  <c r="G28" i="19"/>
  <c r="E28" i="19"/>
  <c r="D28" i="19"/>
  <c r="C28" i="19"/>
  <c r="N27" i="19"/>
  <c r="J27" i="19"/>
  <c r="F27" i="19"/>
  <c r="N26" i="19"/>
  <c r="J26" i="19"/>
  <c r="F26" i="19"/>
  <c r="N25" i="19"/>
  <c r="J25" i="19"/>
  <c r="F25" i="19"/>
  <c r="N24" i="19"/>
  <c r="J24" i="19"/>
  <c r="F24" i="19"/>
  <c r="N23" i="19"/>
  <c r="J23" i="19"/>
  <c r="F23" i="19"/>
  <c r="N22" i="19"/>
  <c r="J22" i="19"/>
  <c r="F22" i="19"/>
  <c r="N21" i="19"/>
  <c r="J21" i="19"/>
  <c r="F21" i="19"/>
  <c r="N20" i="19"/>
  <c r="J20" i="19"/>
  <c r="F20" i="19"/>
  <c r="N19" i="19"/>
  <c r="J19" i="19"/>
  <c r="F19" i="19"/>
  <c r="N18" i="19"/>
  <c r="J18" i="19"/>
  <c r="F18" i="19"/>
  <c r="N17" i="19"/>
  <c r="J17" i="19"/>
  <c r="F17" i="19"/>
  <c r="N16" i="19"/>
  <c r="J16" i="19"/>
  <c r="F16" i="19"/>
  <c r="N15" i="19"/>
  <c r="J15" i="19"/>
  <c r="F15" i="19"/>
  <c r="N14" i="19"/>
  <c r="J14" i="19"/>
  <c r="F14" i="19"/>
  <c r="N13" i="19"/>
  <c r="J13" i="19"/>
  <c r="F13" i="19"/>
  <c r="N12" i="19"/>
  <c r="J12" i="19"/>
  <c r="F12" i="19"/>
  <c r="N11" i="19"/>
  <c r="J11" i="19"/>
  <c r="F11" i="19"/>
  <c r="N10" i="19"/>
  <c r="J10" i="19"/>
  <c r="F10" i="19"/>
  <c r="N9" i="19"/>
  <c r="J9" i="19"/>
  <c r="F9" i="19"/>
  <c r="N8" i="19"/>
  <c r="J8" i="19"/>
  <c r="F8" i="19"/>
  <c r="N7" i="19"/>
  <c r="J7" i="19"/>
  <c r="F7" i="19"/>
  <c r="N6" i="19"/>
  <c r="J6" i="19"/>
  <c r="F6" i="19"/>
  <c r="N5" i="19"/>
  <c r="J5" i="19"/>
  <c r="F5" i="19"/>
  <c r="N4" i="19"/>
  <c r="J4" i="19"/>
  <c r="F4" i="19"/>
  <c r="M28" i="18"/>
  <c r="L28" i="18"/>
  <c r="K28" i="18"/>
  <c r="I28" i="18"/>
  <c r="H28" i="18"/>
  <c r="G28" i="18"/>
  <c r="E28" i="18"/>
  <c r="D28" i="18"/>
  <c r="C28" i="18"/>
  <c r="N27" i="18"/>
  <c r="J27" i="18"/>
  <c r="F27" i="18"/>
  <c r="N26" i="18"/>
  <c r="J26" i="18"/>
  <c r="F26" i="18"/>
  <c r="N25" i="18"/>
  <c r="J25" i="18"/>
  <c r="F25" i="18"/>
  <c r="N24" i="18"/>
  <c r="J24" i="18"/>
  <c r="F24" i="18"/>
  <c r="N23" i="18"/>
  <c r="J23" i="18"/>
  <c r="F23" i="18"/>
  <c r="N22" i="18"/>
  <c r="J22" i="18"/>
  <c r="F22" i="18"/>
  <c r="N21" i="18"/>
  <c r="J21" i="18"/>
  <c r="F21" i="18"/>
  <c r="N20" i="18"/>
  <c r="J20" i="18"/>
  <c r="F20" i="18"/>
  <c r="N19" i="18"/>
  <c r="J19" i="18"/>
  <c r="F19" i="18"/>
  <c r="N18" i="18"/>
  <c r="J18" i="18"/>
  <c r="F18" i="18"/>
  <c r="N17" i="18"/>
  <c r="J17" i="18"/>
  <c r="F17" i="18"/>
  <c r="N16" i="18"/>
  <c r="J16" i="18"/>
  <c r="F16" i="18"/>
  <c r="N15" i="18"/>
  <c r="J15" i="18"/>
  <c r="F15" i="18"/>
  <c r="N14" i="18"/>
  <c r="J14" i="18"/>
  <c r="F14" i="18"/>
  <c r="N13" i="18"/>
  <c r="J13" i="18"/>
  <c r="F13" i="18"/>
  <c r="N12" i="18"/>
  <c r="J12" i="18"/>
  <c r="F12" i="18"/>
  <c r="N11" i="18"/>
  <c r="J11" i="18"/>
  <c r="F11" i="18"/>
  <c r="N10" i="18"/>
  <c r="J10" i="18"/>
  <c r="F10" i="18"/>
  <c r="N9" i="18"/>
  <c r="J9" i="18"/>
  <c r="F9" i="18"/>
  <c r="N8" i="18"/>
  <c r="J8" i="18"/>
  <c r="F8" i="18"/>
  <c r="N7" i="18"/>
  <c r="J7" i="18"/>
  <c r="F7" i="18"/>
  <c r="N6" i="18"/>
  <c r="J6" i="18"/>
  <c r="F6" i="18"/>
  <c r="N5" i="18"/>
  <c r="J5" i="18"/>
  <c r="F5" i="18"/>
  <c r="N4" i="18"/>
  <c r="J4" i="18"/>
  <c r="F4" i="18"/>
  <c r="M28" i="17"/>
  <c r="L28" i="17"/>
  <c r="K28" i="17"/>
  <c r="I28" i="17"/>
  <c r="H28" i="17"/>
  <c r="G28" i="17"/>
  <c r="E28" i="17"/>
  <c r="D28" i="17"/>
  <c r="C28" i="17"/>
  <c r="N27" i="17"/>
  <c r="J27" i="17"/>
  <c r="F27" i="17"/>
  <c r="N26" i="17"/>
  <c r="J26" i="17"/>
  <c r="F26" i="17"/>
  <c r="N25" i="17"/>
  <c r="J25" i="17"/>
  <c r="F25" i="17"/>
  <c r="N24" i="17"/>
  <c r="J24" i="17"/>
  <c r="F24" i="17"/>
  <c r="N23" i="17"/>
  <c r="J23" i="17"/>
  <c r="F23" i="17"/>
  <c r="N22" i="17"/>
  <c r="J22" i="17"/>
  <c r="F22" i="17"/>
  <c r="N21" i="17"/>
  <c r="J21" i="17"/>
  <c r="F21" i="17"/>
  <c r="N20" i="17"/>
  <c r="J20" i="17"/>
  <c r="F20" i="17"/>
  <c r="N19" i="17"/>
  <c r="J19" i="17"/>
  <c r="F19" i="17"/>
  <c r="N18" i="17"/>
  <c r="J18" i="17"/>
  <c r="F18" i="17"/>
  <c r="N17" i="17"/>
  <c r="J17" i="17"/>
  <c r="F17" i="17"/>
  <c r="N16" i="17"/>
  <c r="J16" i="17"/>
  <c r="F16" i="17"/>
  <c r="N15" i="17"/>
  <c r="J15" i="17"/>
  <c r="F15" i="17"/>
  <c r="N14" i="17"/>
  <c r="J14" i="17"/>
  <c r="F14" i="17"/>
  <c r="N13" i="17"/>
  <c r="J13" i="17"/>
  <c r="F13" i="17"/>
  <c r="N12" i="17"/>
  <c r="J12" i="17"/>
  <c r="F12" i="17"/>
  <c r="N11" i="17"/>
  <c r="J11" i="17"/>
  <c r="F11" i="17"/>
  <c r="N10" i="17"/>
  <c r="J10" i="17"/>
  <c r="F10" i="17"/>
  <c r="N9" i="17"/>
  <c r="J9" i="17"/>
  <c r="F9" i="17"/>
  <c r="N8" i="17"/>
  <c r="J8" i="17"/>
  <c r="F8" i="17"/>
  <c r="N7" i="17"/>
  <c r="J7" i="17"/>
  <c r="F7" i="17"/>
  <c r="N6" i="17"/>
  <c r="J6" i="17"/>
  <c r="F6" i="17"/>
  <c r="N5" i="17"/>
  <c r="J5" i="17"/>
  <c r="F5" i="17"/>
  <c r="N4" i="17"/>
  <c r="J4" i="17"/>
  <c r="F4" i="17"/>
  <c r="M28" i="16"/>
  <c r="L28" i="16"/>
  <c r="K28" i="16"/>
  <c r="I28" i="16"/>
  <c r="H28" i="16"/>
  <c r="G28" i="16"/>
  <c r="E28" i="16"/>
  <c r="D28" i="16"/>
  <c r="C28" i="16"/>
  <c r="N27" i="16"/>
  <c r="J27" i="16"/>
  <c r="F27" i="16"/>
  <c r="N26" i="16"/>
  <c r="J26" i="16"/>
  <c r="F26" i="16"/>
  <c r="N25" i="16"/>
  <c r="J25" i="16"/>
  <c r="F25" i="16"/>
  <c r="N24" i="16"/>
  <c r="J24" i="16"/>
  <c r="F24" i="16"/>
  <c r="N23" i="16"/>
  <c r="J23" i="16"/>
  <c r="F23" i="16"/>
  <c r="N22" i="16"/>
  <c r="J22" i="16"/>
  <c r="F22" i="16"/>
  <c r="N21" i="16"/>
  <c r="J21" i="16"/>
  <c r="F21" i="16"/>
  <c r="N20" i="16"/>
  <c r="J20" i="16"/>
  <c r="F20" i="16"/>
  <c r="N19" i="16"/>
  <c r="J19" i="16"/>
  <c r="F19" i="16"/>
  <c r="N18" i="16"/>
  <c r="J18" i="16"/>
  <c r="F18" i="16"/>
  <c r="N17" i="16"/>
  <c r="J17" i="16"/>
  <c r="F17" i="16"/>
  <c r="N16" i="16"/>
  <c r="J16" i="16"/>
  <c r="F16" i="16"/>
  <c r="N15" i="16"/>
  <c r="J15" i="16"/>
  <c r="F15" i="16"/>
  <c r="N14" i="16"/>
  <c r="J14" i="16"/>
  <c r="F14" i="16"/>
  <c r="N13" i="16"/>
  <c r="J13" i="16"/>
  <c r="F13" i="16"/>
  <c r="N12" i="16"/>
  <c r="J12" i="16"/>
  <c r="F12" i="16"/>
  <c r="N11" i="16"/>
  <c r="J11" i="16"/>
  <c r="F11" i="16"/>
  <c r="N10" i="16"/>
  <c r="J10" i="16"/>
  <c r="F10" i="16"/>
  <c r="N9" i="16"/>
  <c r="J9" i="16"/>
  <c r="F9" i="16"/>
  <c r="N8" i="16"/>
  <c r="J8" i="16"/>
  <c r="F8" i="16"/>
  <c r="N7" i="16"/>
  <c r="J7" i="16"/>
  <c r="F7" i="16"/>
  <c r="N6" i="16"/>
  <c r="J6" i="16"/>
  <c r="F6" i="16"/>
  <c r="N5" i="16"/>
  <c r="J5" i="16"/>
  <c r="F5" i="16"/>
  <c r="N4" i="16"/>
  <c r="J4" i="16"/>
  <c r="F4" i="16"/>
  <c r="M28" i="15"/>
  <c r="L28" i="15"/>
  <c r="K28" i="15"/>
  <c r="I28" i="15"/>
  <c r="H28" i="15"/>
  <c r="G28" i="15"/>
  <c r="E28" i="15"/>
  <c r="D28" i="15"/>
  <c r="C28" i="15"/>
  <c r="N27" i="15"/>
  <c r="J27" i="15"/>
  <c r="F27" i="15"/>
  <c r="N26" i="15"/>
  <c r="J26" i="15"/>
  <c r="F26" i="15"/>
  <c r="N25" i="15"/>
  <c r="J25" i="15"/>
  <c r="F25" i="15"/>
  <c r="N24" i="15"/>
  <c r="J24" i="15"/>
  <c r="F24" i="15"/>
  <c r="N23" i="15"/>
  <c r="J23" i="15"/>
  <c r="F23" i="15"/>
  <c r="N22" i="15"/>
  <c r="J22" i="15"/>
  <c r="F22" i="15"/>
  <c r="N21" i="15"/>
  <c r="J21" i="15"/>
  <c r="F21" i="15"/>
  <c r="N20" i="15"/>
  <c r="J20" i="15"/>
  <c r="F20" i="15"/>
  <c r="N19" i="15"/>
  <c r="J19" i="15"/>
  <c r="F19" i="15"/>
  <c r="N18" i="15"/>
  <c r="J18" i="15"/>
  <c r="F18" i="15"/>
  <c r="N17" i="15"/>
  <c r="J17" i="15"/>
  <c r="F17" i="15"/>
  <c r="N16" i="15"/>
  <c r="J16" i="15"/>
  <c r="F16" i="15"/>
  <c r="N15" i="15"/>
  <c r="J15" i="15"/>
  <c r="F15" i="15"/>
  <c r="N14" i="15"/>
  <c r="J14" i="15"/>
  <c r="F14" i="15"/>
  <c r="N13" i="15"/>
  <c r="J13" i="15"/>
  <c r="F13" i="15"/>
  <c r="N12" i="15"/>
  <c r="J12" i="15"/>
  <c r="F12" i="15"/>
  <c r="N11" i="15"/>
  <c r="J11" i="15"/>
  <c r="F11" i="15"/>
  <c r="N10" i="15"/>
  <c r="J10" i="15"/>
  <c r="F10" i="15"/>
  <c r="N9" i="15"/>
  <c r="J9" i="15"/>
  <c r="F9" i="15"/>
  <c r="N8" i="15"/>
  <c r="J8" i="15"/>
  <c r="F8" i="15"/>
  <c r="N7" i="15"/>
  <c r="J7" i="15"/>
  <c r="F7" i="15"/>
  <c r="N6" i="15"/>
  <c r="J6" i="15"/>
  <c r="F6" i="15"/>
  <c r="N5" i="15"/>
  <c r="J5" i="15"/>
  <c r="F5" i="15"/>
  <c r="N4" i="15"/>
  <c r="J4" i="15"/>
  <c r="F4" i="15"/>
  <c r="M28" i="14"/>
  <c r="L28" i="14"/>
  <c r="K28" i="14"/>
  <c r="I28" i="14"/>
  <c r="H28" i="14"/>
  <c r="G28" i="14"/>
  <c r="E28" i="14"/>
  <c r="D28" i="14"/>
  <c r="C28" i="14"/>
  <c r="N27" i="14"/>
  <c r="J27" i="14"/>
  <c r="F27" i="14"/>
  <c r="N26" i="14"/>
  <c r="J26" i="14"/>
  <c r="F26" i="14"/>
  <c r="N25" i="14"/>
  <c r="J25" i="14"/>
  <c r="F25" i="14"/>
  <c r="N24" i="14"/>
  <c r="J24" i="14"/>
  <c r="F24" i="14"/>
  <c r="N23" i="14"/>
  <c r="J23" i="14"/>
  <c r="F23" i="14"/>
  <c r="N22" i="14"/>
  <c r="J22" i="14"/>
  <c r="F22" i="14"/>
  <c r="N21" i="14"/>
  <c r="J21" i="14"/>
  <c r="F21" i="14"/>
  <c r="N20" i="14"/>
  <c r="J20" i="14"/>
  <c r="F20" i="14"/>
  <c r="N19" i="14"/>
  <c r="J19" i="14"/>
  <c r="F19" i="14"/>
  <c r="N18" i="14"/>
  <c r="J18" i="14"/>
  <c r="F18" i="14"/>
  <c r="N17" i="14"/>
  <c r="J17" i="14"/>
  <c r="F17" i="14"/>
  <c r="N16" i="14"/>
  <c r="J16" i="14"/>
  <c r="F16" i="14"/>
  <c r="N15" i="14"/>
  <c r="J15" i="14"/>
  <c r="F15" i="14"/>
  <c r="N14" i="14"/>
  <c r="J14" i="14"/>
  <c r="F14" i="14"/>
  <c r="N13" i="14"/>
  <c r="J13" i="14"/>
  <c r="F13" i="14"/>
  <c r="N12" i="14"/>
  <c r="J12" i="14"/>
  <c r="F12" i="14"/>
  <c r="N11" i="14"/>
  <c r="J11" i="14"/>
  <c r="F11" i="14"/>
  <c r="N10" i="14"/>
  <c r="J10" i="14"/>
  <c r="F10" i="14"/>
  <c r="N9" i="14"/>
  <c r="J9" i="14"/>
  <c r="F9" i="14"/>
  <c r="N8" i="14"/>
  <c r="J8" i="14"/>
  <c r="F8" i="14"/>
  <c r="N7" i="14"/>
  <c r="J7" i="14"/>
  <c r="F7" i="14"/>
  <c r="N6" i="14"/>
  <c r="J6" i="14"/>
  <c r="F6" i="14"/>
  <c r="N5" i="14"/>
  <c r="J5" i="14"/>
  <c r="F5" i="14"/>
  <c r="N4" i="14"/>
  <c r="J4" i="14"/>
  <c r="F4" i="14"/>
  <c r="M28" i="13"/>
  <c r="L28" i="13"/>
  <c r="K28" i="13"/>
  <c r="I28" i="13"/>
  <c r="H28" i="13"/>
  <c r="G28" i="13"/>
  <c r="E28" i="13"/>
  <c r="D28" i="13"/>
  <c r="C28" i="13"/>
  <c r="N27" i="13"/>
  <c r="J27" i="13"/>
  <c r="F27" i="13"/>
  <c r="N26" i="13"/>
  <c r="J26" i="13"/>
  <c r="F26" i="13"/>
  <c r="N25" i="13"/>
  <c r="J25" i="13"/>
  <c r="F25" i="13"/>
  <c r="N24" i="13"/>
  <c r="J24" i="13"/>
  <c r="F24" i="13"/>
  <c r="N23" i="13"/>
  <c r="J23" i="13"/>
  <c r="F23" i="13"/>
  <c r="N22" i="13"/>
  <c r="J22" i="13"/>
  <c r="F22" i="13"/>
  <c r="N21" i="13"/>
  <c r="J21" i="13"/>
  <c r="F21" i="13"/>
  <c r="N20" i="13"/>
  <c r="J20" i="13"/>
  <c r="F20" i="13"/>
  <c r="N19" i="13"/>
  <c r="J19" i="13"/>
  <c r="F19" i="13"/>
  <c r="N18" i="13"/>
  <c r="J18" i="13"/>
  <c r="F18" i="13"/>
  <c r="N17" i="13"/>
  <c r="J17" i="13"/>
  <c r="F17" i="13"/>
  <c r="N16" i="13"/>
  <c r="J16" i="13"/>
  <c r="F16" i="13"/>
  <c r="N15" i="13"/>
  <c r="J15" i="13"/>
  <c r="F15" i="13"/>
  <c r="N14" i="13"/>
  <c r="J14" i="13"/>
  <c r="F14" i="13"/>
  <c r="N13" i="13"/>
  <c r="J13" i="13"/>
  <c r="F13" i="13"/>
  <c r="N12" i="13"/>
  <c r="J12" i="13"/>
  <c r="F12" i="13"/>
  <c r="N11" i="13"/>
  <c r="J11" i="13"/>
  <c r="F11" i="13"/>
  <c r="N10" i="13"/>
  <c r="J10" i="13"/>
  <c r="F10" i="13"/>
  <c r="N9" i="13"/>
  <c r="J9" i="13"/>
  <c r="F9" i="13"/>
  <c r="N8" i="13"/>
  <c r="J8" i="13"/>
  <c r="F8" i="13"/>
  <c r="N7" i="13"/>
  <c r="J7" i="13"/>
  <c r="F7" i="13"/>
  <c r="N6" i="13"/>
  <c r="J6" i="13"/>
  <c r="F6" i="13"/>
  <c r="N5" i="13"/>
  <c r="J5" i="13"/>
  <c r="F5" i="13"/>
  <c r="N4" i="13"/>
  <c r="J4" i="13"/>
  <c r="F4" i="13"/>
  <c r="M28" i="12"/>
  <c r="L28" i="12"/>
  <c r="K28" i="12"/>
  <c r="I28" i="12"/>
  <c r="H28" i="12"/>
  <c r="G28" i="12"/>
  <c r="E28" i="12"/>
  <c r="D28" i="12"/>
  <c r="C28" i="12"/>
  <c r="N27" i="12"/>
  <c r="J27" i="12"/>
  <c r="F27" i="12"/>
  <c r="N26" i="12"/>
  <c r="J26" i="12"/>
  <c r="F26" i="12"/>
  <c r="N25" i="12"/>
  <c r="J25" i="12"/>
  <c r="F25" i="12"/>
  <c r="N24" i="12"/>
  <c r="J24" i="12"/>
  <c r="F24" i="12"/>
  <c r="N23" i="12"/>
  <c r="J23" i="12"/>
  <c r="F23" i="12"/>
  <c r="N22" i="12"/>
  <c r="J22" i="12"/>
  <c r="F22" i="12"/>
  <c r="N21" i="12"/>
  <c r="J21" i="12"/>
  <c r="F21" i="12"/>
  <c r="N20" i="12"/>
  <c r="J20" i="12"/>
  <c r="F20" i="12"/>
  <c r="N19" i="12"/>
  <c r="J19" i="12"/>
  <c r="F19" i="12"/>
  <c r="N18" i="12"/>
  <c r="J18" i="12"/>
  <c r="F18" i="12"/>
  <c r="N17" i="12"/>
  <c r="J17" i="12"/>
  <c r="F17" i="12"/>
  <c r="N16" i="12"/>
  <c r="J16" i="12"/>
  <c r="F16" i="12"/>
  <c r="N15" i="12"/>
  <c r="J15" i="12"/>
  <c r="F15" i="12"/>
  <c r="N14" i="12"/>
  <c r="J14" i="12"/>
  <c r="F14" i="12"/>
  <c r="N13" i="12"/>
  <c r="J13" i="12"/>
  <c r="F13" i="12"/>
  <c r="N12" i="12"/>
  <c r="J12" i="12"/>
  <c r="F12" i="12"/>
  <c r="N11" i="12"/>
  <c r="J11" i="12"/>
  <c r="F11" i="12"/>
  <c r="N10" i="12"/>
  <c r="J10" i="12"/>
  <c r="F10" i="12"/>
  <c r="N9" i="12"/>
  <c r="J9" i="12"/>
  <c r="F9" i="12"/>
  <c r="N8" i="12"/>
  <c r="J8" i="12"/>
  <c r="F8" i="12"/>
  <c r="N7" i="12"/>
  <c r="J7" i="12"/>
  <c r="F7" i="12"/>
  <c r="N6" i="12"/>
  <c r="J6" i="12"/>
  <c r="F6" i="12"/>
  <c r="N5" i="12"/>
  <c r="J5" i="12"/>
  <c r="F5" i="12"/>
  <c r="N4" i="12"/>
  <c r="J4" i="12"/>
  <c r="F4" i="12"/>
  <c r="M28" i="10"/>
  <c r="L28" i="10"/>
  <c r="K28" i="10"/>
  <c r="I28" i="10"/>
  <c r="H28" i="10"/>
  <c r="G28" i="10"/>
  <c r="E28" i="10"/>
  <c r="D28" i="10"/>
  <c r="C28" i="10"/>
  <c r="N27" i="10"/>
  <c r="J27" i="10"/>
  <c r="F27" i="10"/>
  <c r="N26" i="10"/>
  <c r="J26" i="10"/>
  <c r="F26" i="10"/>
  <c r="N25" i="10"/>
  <c r="J25" i="10"/>
  <c r="F25" i="10"/>
  <c r="N24" i="10"/>
  <c r="J24" i="10"/>
  <c r="F24" i="10"/>
  <c r="N23" i="10"/>
  <c r="J23" i="10"/>
  <c r="F23" i="10"/>
  <c r="N22" i="10"/>
  <c r="J22" i="10"/>
  <c r="F22" i="10"/>
  <c r="N21" i="10"/>
  <c r="J21" i="10"/>
  <c r="F21" i="10"/>
  <c r="N20" i="10"/>
  <c r="J20" i="10"/>
  <c r="F20" i="10"/>
  <c r="N19" i="10"/>
  <c r="J19" i="10"/>
  <c r="F19" i="10"/>
  <c r="N18" i="10"/>
  <c r="J18" i="10"/>
  <c r="F18" i="10"/>
  <c r="N17" i="10"/>
  <c r="J17" i="10"/>
  <c r="F17" i="10"/>
  <c r="N16" i="10"/>
  <c r="J16" i="10"/>
  <c r="F16" i="10"/>
  <c r="N15" i="10"/>
  <c r="J15" i="10"/>
  <c r="F15" i="10"/>
  <c r="N14" i="10"/>
  <c r="J14" i="10"/>
  <c r="F14" i="10"/>
  <c r="N13" i="10"/>
  <c r="J13" i="10"/>
  <c r="F13" i="10"/>
  <c r="N12" i="10"/>
  <c r="J12" i="10"/>
  <c r="F12" i="10"/>
  <c r="N11" i="10"/>
  <c r="J11" i="10"/>
  <c r="F11" i="10"/>
  <c r="N10" i="10"/>
  <c r="J10" i="10"/>
  <c r="F10" i="10"/>
  <c r="N9" i="10"/>
  <c r="J9" i="10"/>
  <c r="F9" i="10"/>
  <c r="N8" i="10"/>
  <c r="J8" i="10"/>
  <c r="F8" i="10"/>
  <c r="N7" i="10"/>
  <c r="J7" i="10"/>
  <c r="F7" i="10"/>
  <c r="N6" i="10"/>
  <c r="J6" i="10"/>
  <c r="F6" i="10"/>
  <c r="N5" i="10"/>
  <c r="J5" i="10"/>
  <c r="F5" i="10"/>
  <c r="N4" i="10"/>
  <c r="J4" i="10"/>
  <c r="F4" i="10"/>
  <c r="M28" i="8"/>
  <c r="L28" i="8"/>
  <c r="K28" i="8"/>
  <c r="I28" i="8"/>
  <c r="H28" i="8"/>
  <c r="G28" i="8"/>
  <c r="E28" i="8"/>
  <c r="D28" i="8"/>
  <c r="C28" i="8"/>
  <c r="N27" i="8"/>
  <c r="J27" i="8"/>
  <c r="F27" i="8"/>
  <c r="N26" i="8"/>
  <c r="J26" i="8"/>
  <c r="F26" i="8"/>
  <c r="N25" i="8"/>
  <c r="J25" i="8"/>
  <c r="F25" i="8"/>
  <c r="N24" i="8"/>
  <c r="J24" i="8"/>
  <c r="F24" i="8"/>
  <c r="N23" i="8"/>
  <c r="J23" i="8"/>
  <c r="F23" i="8"/>
  <c r="N22" i="8"/>
  <c r="J22" i="8"/>
  <c r="F22" i="8"/>
  <c r="N21" i="8"/>
  <c r="J21" i="8"/>
  <c r="F21" i="8"/>
  <c r="N20" i="8"/>
  <c r="J20" i="8"/>
  <c r="F20" i="8"/>
  <c r="N19" i="8"/>
  <c r="J19" i="8"/>
  <c r="F19" i="8"/>
  <c r="N18" i="8"/>
  <c r="J18" i="8"/>
  <c r="F18" i="8"/>
  <c r="N17" i="8"/>
  <c r="J17" i="8"/>
  <c r="F17" i="8"/>
  <c r="N16" i="8"/>
  <c r="J16" i="8"/>
  <c r="F16" i="8"/>
  <c r="N15" i="8"/>
  <c r="J15" i="8"/>
  <c r="F15" i="8"/>
  <c r="N14" i="8"/>
  <c r="J14" i="8"/>
  <c r="F14" i="8"/>
  <c r="N13" i="8"/>
  <c r="J13" i="8"/>
  <c r="F13" i="8"/>
  <c r="N12" i="8"/>
  <c r="J12" i="8"/>
  <c r="F12" i="8"/>
  <c r="N11" i="8"/>
  <c r="J11" i="8"/>
  <c r="F11" i="8"/>
  <c r="N10" i="8"/>
  <c r="J10" i="8"/>
  <c r="F10" i="8"/>
  <c r="N9" i="8"/>
  <c r="J9" i="8"/>
  <c r="F9" i="8"/>
  <c r="N8" i="8"/>
  <c r="J8" i="8"/>
  <c r="F8" i="8"/>
  <c r="N7" i="8"/>
  <c r="J7" i="8"/>
  <c r="F7" i="8"/>
  <c r="N6" i="8"/>
  <c r="J6" i="8"/>
  <c r="F6" i="8"/>
  <c r="N5" i="8"/>
  <c r="J5" i="8"/>
  <c r="F5" i="8"/>
  <c r="N4" i="8"/>
  <c r="J4" i="8"/>
  <c r="F4" i="8"/>
  <c r="M28" i="7"/>
  <c r="L28" i="7"/>
  <c r="K28" i="7"/>
  <c r="I28" i="7"/>
  <c r="H28" i="7"/>
  <c r="G28" i="7"/>
  <c r="E28" i="7"/>
  <c r="D28" i="7"/>
  <c r="C28" i="7"/>
  <c r="N27" i="7"/>
  <c r="J27" i="7"/>
  <c r="F27" i="7"/>
  <c r="N26" i="7"/>
  <c r="J26" i="7"/>
  <c r="F26" i="7"/>
  <c r="N25" i="7"/>
  <c r="J25" i="7"/>
  <c r="F25" i="7"/>
  <c r="N24" i="7"/>
  <c r="J24" i="7"/>
  <c r="F24" i="7"/>
  <c r="N23" i="7"/>
  <c r="J23" i="7"/>
  <c r="F23" i="7"/>
  <c r="N22" i="7"/>
  <c r="J22" i="7"/>
  <c r="F22" i="7"/>
  <c r="N21" i="7"/>
  <c r="J21" i="7"/>
  <c r="F21" i="7"/>
  <c r="N20" i="7"/>
  <c r="J20" i="7"/>
  <c r="F20" i="7"/>
  <c r="N19" i="7"/>
  <c r="J19" i="7"/>
  <c r="F19" i="7"/>
  <c r="N18" i="7"/>
  <c r="J18" i="7"/>
  <c r="F18" i="7"/>
  <c r="N17" i="7"/>
  <c r="J17" i="7"/>
  <c r="F17" i="7"/>
  <c r="N16" i="7"/>
  <c r="J16" i="7"/>
  <c r="F16" i="7"/>
  <c r="N15" i="7"/>
  <c r="J15" i="7"/>
  <c r="F15" i="7"/>
  <c r="N14" i="7"/>
  <c r="J14" i="7"/>
  <c r="F14" i="7"/>
  <c r="N13" i="7"/>
  <c r="J13" i="7"/>
  <c r="F13" i="7"/>
  <c r="N12" i="7"/>
  <c r="J12" i="7"/>
  <c r="F12" i="7"/>
  <c r="N11" i="7"/>
  <c r="J11" i="7"/>
  <c r="F11" i="7"/>
  <c r="N10" i="7"/>
  <c r="J10" i="7"/>
  <c r="F10" i="7"/>
  <c r="N9" i="7"/>
  <c r="J9" i="7"/>
  <c r="F9" i="7"/>
  <c r="N8" i="7"/>
  <c r="J8" i="7"/>
  <c r="F8" i="7"/>
  <c r="N7" i="7"/>
  <c r="J7" i="7"/>
  <c r="F7" i="7"/>
  <c r="N6" i="7"/>
  <c r="J6" i="7"/>
  <c r="F6" i="7"/>
  <c r="N5" i="7"/>
  <c r="J5" i="7"/>
  <c r="F5" i="7"/>
  <c r="N4" i="7"/>
  <c r="J4" i="7"/>
  <c r="F4" i="7"/>
  <c r="M28" i="6"/>
  <c r="L28" i="6"/>
  <c r="K28" i="6"/>
  <c r="I28" i="6"/>
  <c r="H28" i="6"/>
  <c r="G28" i="6"/>
  <c r="E28" i="6"/>
  <c r="D28" i="6"/>
  <c r="C28" i="6"/>
  <c r="N27" i="6"/>
  <c r="J27" i="6"/>
  <c r="F27" i="6"/>
  <c r="N26" i="6"/>
  <c r="J26" i="6"/>
  <c r="F26" i="6"/>
  <c r="N25" i="6"/>
  <c r="J25" i="6"/>
  <c r="F25" i="6"/>
  <c r="N24" i="6"/>
  <c r="J24" i="6"/>
  <c r="F24" i="6"/>
  <c r="N23" i="6"/>
  <c r="J23" i="6"/>
  <c r="F23" i="6"/>
  <c r="N22" i="6"/>
  <c r="J22" i="6"/>
  <c r="F22" i="6"/>
  <c r="N21" i="6"/>
  <c r="J21" i="6"/>
  <c r="F21" i="6"/>
  <c r="N20" i="6"/>
  <c r="J20" i="6"/>
  <c r="F20" i="6"/>
  <c r="N19" i="6"/>
  <c r="J19" i="6"/>
  <c r="F19" i="6"/>
  <c r="N18" i="6"/>
  <c r="J18" i="6"/>
  <c r="F18" i="6"/>
  <c r="N17" i="6"/>
  <c r="J17" i="6"/>
  <c r="F17" i="6"/>
  <c r="N16" i="6"/>
  <c r="J16" i="6"/>
  <c r="F16" i="6"/>
  <c r="N15" i="6"/>
  <c r="J15" i="6"/>
  <c r="F15" i="6"/>
  <c r="N14" i="6"/>
  <c r="J14" i="6"/>
  <c r="F14" i="6"/>
  <c r="N13" i="6"/>
  <c r="J13" i="6"/>
  <c r="F13" i="6"/>
  <c r="N12" i="6"/>
  <c r="J12" i="6"/>
  <c r="F12" i="6"/>
  <c r="N11" i="6"/>
  <c r="J11" i="6"/>
  <c r="F11" i="6"/>
  <c r="N10" i="6"/>
  <c r="J10" i="6"/>
  <c r="F10" i="6"/>
  <c r="N9" i="6"/>
  <c r="J9" i="6"/>
  <c r="F9" i="6"/>
  <c r="N8" i="6"/>
  <c r="J8" i="6"/>
  <c r="F8" i="6"/>
  <c r="N7" i="6"/>
  <c r="J7" i="6"/>
  <c r="F7" i="6"/>
  <c r="N6" i="6"/>
  <c r="J6" i="6"/>
  <c r="F6" i="6"/>
  <c r="N5" i="6"/>
  <c r="J5" i="6"/>
  <c r="F5" i="6"/>
  <c r="N4" i="6"/>
  <c r="J4" i="6"/>
  <c r="F4" i="6"/>
  <c r="M28" i="3"/>
  <c r="L28" i="3"/>
  <c r="K28" i="3"/>
  <c r="I28" i="3"/>
  <c r="H28" i="3"/>
  <c r="G28" i="3"/>
  <c r="E28" i="3"/>
  <c r="D28" i="3"/>
  <c r="C28" i="3"/>
  <c r="N27" i="3"/>
  <c r="J27" i="3"/>
  <c r="F27" i="3"/>
  <c r="N26" i="3"/>
  <c r="J26" i="3"/>
  <c r="F26" i="3"/>
  <c r="N25" i="3"/>
  <c r="J25" i="3"/>
  <c r="F25" i="3"/>
  <c r="N24" i="3"/>
  <c r="J24" i="3"/>
  <c r="F24" i="3"/>
  <c r="N23" i="3"/>
  <c r="J23" i="3"/>
  <c r="F23" i="3"/>
  <c r="N22" i="3"/>
  <c r="J22" i="3"/>
  <c r="F22" i="3"/>
  <c r="N21" i="3"/>
  <c r="J21" i="3"/>
  <c r="F21" i="3"/>
  <c r="N20" i="3"/>
  <c r="J20" i="3"/>
  <c r="F20" i="3"/>
  <c r="N19" i="3"/>
  <c r="J19" i="3"/>
  <c r="F19" i="3"/>
  <c r="N18" i="3"/>
  <c r="J18" i="3"/>
  <c r="F18" i="3"/>
  <c r="N17" i="3"/>
  <c r="J17" i="3"/>
  <c r="F17" i="3"/>
  <c r="N16" i="3"/>
  <c r="J16" i="3"/>
  <c r="F16" i="3"/>
  <c r="N15" i="3"/>
  <c r="J15" i="3"/>
  <c r="F15" i="3"/>
  <c r="N14" i="3"/>
  <c r="J14" i="3"/>
  <c r="F14" i="3"/>
  <c r="N13" i="3"/>
  <c r="J13" i="3"/>
  <c r="F13" i="3"/>
  <c r="N12" i="3"/>
  <c r="J12" i="3"/>
  <c r="F12" i="3"/>
  <c r="N11" i="3"/>
  <c r="J11" i="3"/>
  <c r="F11" i="3"/>
  <c r="N10" i="3"/>
  <c r="J10" i="3"/>
  <c r="F10" i="3"/>
  <c r="N9" i="3"/>
  <c r="J9" i="3"/>
  <c r="F9" i="3"/>
  <c r="N8" i="3"/>
  <c r="J8" i="3"/>
  <c r="F8" i="3"/>
  <c r="N7" i="3"/>
  <c r="J7" i="3"/>
  <c r="F7" i="3"/>
  <c r="N6" i="3"/>
  <c r="J6" i="3"/>
  <c r="F6" i="3"/>
  <c r="N5" i="3"/>
  <c r="J5" i="3"/>
  <c r="F5" i="3"/>
  <c r="N4" i="3"/>
  <c r="J4" i="3"/>
  <c r="F4" i="3"/>
  <c r="M28" i="2"/>
  <c r="L28" i="2"/>
  <c r="K28" i="2"/>
  <c r="I28" i="2"/>
  <c r="H28" i="2"/>
  <c r="G28" i="2"/>
  <c r="E28" i="2"/>
  <c r="D28" i="2"/>
  <c r="C28" i="2"/>
  <c r="N27" i="2"/>
  <c r="J27" i="2"/>
  <c r="F27" i="2"/>
  <c r="N26" i="2"/>
  <c r="J26" i="2"/>
  <c r="F26" i="2"/>
  <c r="N25" i="2"/>
  <c r="J25" i="2"/>
  <c r="F25" i="2"/>
  <c r="N24" i="2"/>
  <c r="J24" i="2"/>
  <c r="F24" i="2"/>
  <c r="N23" i="2"/>
  <c r="J23" i="2"/>
  <c r="F23" i="2"/>
  <c r="N22" i="2"/>
  <c r="J22" i="2"/>
  <c r="F22" i="2"/>
  <c r="N21" i="2"/>
  <c r="J21" i="2"/>
  <c r="F21" i="2"/>
  <c r="N20" i="2"/>
  <c r="J20" i="2"/>
  <c r="F20" i="2"/>
  <c r="N19" i="2"/>
  <c r="J19" i="2"/>
  <c r="F19" i="2"/>
  <c r="N18" i="2"/>
  <c r="J18" i="2"/>
  <c r="F18" i="2"/>
  <c r="N17" i="2"/>
  <c r="J17" i="2"/>
  <c r="F17" i="2"/>
  <c r="N16" i="2"/>
  <c r="J16" i="2"/>
  <c r="F16" i="2"/>
  <c r="N15" i="2"/>
  <c r="J15" i="2"/>
  <c r="F15" i="2"/>
  <c r="N14" i="2"/>
  <c r="J14" i="2"/>
  <c r="F14" i="2"/>
  <c r="N13" i="2"/>
  <c r="J13" i="2"/>
  <c r="F13" i="2"/>
  <c r="N12" i="2"/>
  <c r="J12" i="2"/>
  <c r="F12" i="2"/>
  <c r="N11" i="2"/>
  <c r="J11" i="2"/>
  <c r="F11" i="2"/>
  <c r="N10" i="2"/>
  <c r="J10" i="2"/>
  <c r="F10" i="2"/>
  <c r="N9" i="2"/>
  <c r="J9" i="2"/>
  <c r="F9" i="2"/>
  <c r="N8" i="2"/>
  <c r="J8" i="2"/>
  <c r="F8" i="2"/>
  <c r="N7" i="2"/>
  <c r="J7" i="2"/>
  <c r="F7" i="2"/>
  <c r="N6" i="2"/>
  <c r="J6" i="2"/>
  <c r="F6" i="2"/>
  <c r="N5" i="2"/>
  <c r="J5" i="2"/>
  <c r="F5" i="2"/>
  <c r="N4" i="2"/>
  <c r="J4" i="2"/>
  <c r="F4" i="2"/>
  <c r="M28" i="1"/>
  <c r="L28" i="1"/>
  <c r="K28" i="1"/>
  <c r="I28" i="1"/>
  <c r="H28" i="1"/>
  <c r="G28" i="1"/>
  <c r="E28" i="1"/>
  <c r="D28" i="1"/>
  <c r="C28" i="1"/>
  <c r="N27" i="1"/>
  <c r="J27" i="1"/>
  <c r="F27" i="1"/>
  <c r="N26" i="1"/>
  <c r="J26" i="1"/>
  <c r="F26" i="1"/>
  <c r="N25" i="1"/>
  <c r="J25" i="1"/>
  <c r="F25" i="1"/>
  <c r="N24" i="1"/>
  <c r="J24" i="1"/>
  <c r="F24" i="1"/>
  <c r="N23" i="1"/>
  <c r="J23" i="1"/>
  <c r="F23" i="1"/>
  <c r="N22" i="1"/>
  <c r="J22" i="1"/>
  <c r="F22" i="1"/>
  <c r="N21" i="1"/>
  <c r="J21" i="1"/>
  <c r="F21" i="1"/>
  <c r="N20" i="1"/>
  <c r="J20" i="1"/>
  <c r="F20" i="1"/>
  <c r="N19" i="1"/>
  <c r="J19" i="1"/>
  <c r="F19" i="1"/>
  <c r="N18" i="1"/>
  <c r="J18" i="1"/>
  <c r="F18" i="1"/>
  <c r="N17" i="1"/>
  <c r="J17" i="1"/>
  <c r="F17" i="1"/>
  <c r="N16" i="1"/>
  <c r="J16" i="1"/>
  <c r="F16" i="1"/>
  <c r="N15" i="1"/>
  <c r="J15" i="1"/>
  <c r="F15" i="1"/>
  <c r="N14" i="1"/>
  <c r="J14" i="1"/>
  <c r="F14" i="1"/>
  <c r="N13" i="1"/>
  <c r="J13" i="1"/>
  <c r="F13" i="1"/>
  <c r="N12" i="1"/>
  <c r="J12" i="1"/>
  <c r="F12" i="1"/>
  <c r="N11" i="1"/>
  <c r="J11" i="1"/>
  <c r="F11" i="1"/>
  <c r="N10" i="1"/>
  <c r="J10" i="1"/>
  <c r="F10" i="1"/>
  <c r="N9" i="1"/>
  <c r="J9" i="1"/>
  <c r="F9" i="1"/>
  <c r="N8" i="1"/>
  <c r="J8" i="1"/>
  <c r="F8" i="1"/>
  <c r="N7" i="1"/>
  <c r="J7" i="1"/>
  <c r="F7" i="1"/>
  <c r="N6" i="1"/>
  <c r="J6" i="1"/>
  <c r="F6" i="1"/>
  <c r="N5" i="1"/>
  <c r="J5" i="1"/>
  <c r="F5" i="1"/>
  <c r="N4" i="1"/>
  <c r="J4" i="1"/>
  <c r="F4" i="1"/>
  <c r="M28" i="11"/>
  <c r="L28" i="11"/>
  <c r="K28" i="11"/>
  <c r="I28" i="11"/>
  <c r="H28" i="11"/>
  <c r="G28" i="11"/>
  <c r="E28" i="11"/>
  <c r="D28" i="11"/>
  <c r="C28" i="11"/>
  <c r="N27" i="11"/>
  <c r="J27" i="11"/>
  <c r="F27" i="11"/>
  <c r="N26" i="11"/>
  <c r="J26" i="11"/>
  <c r="F26" i="11"/>
  <c r="N25" i="11"/>
  <c r="J25" i="11"/>
  <c r="F25" i="11"/>
  <c r="N24" i="11"/>
  <c r="J24" i="11"/>
  <c r="F24" i="11"/>
  <c r="N23" i="11"/>
  <c r="J23" i="11"/>
  <c r="F23" i="11"/>
  <c r="N22" i="11"/>
  <c r="J22" i="11"/>
  <c r="F22" i="11"/>
  <c r="N21" i="11"/>
  <c r="J21" i="11"/>
  <c r="F21" i="11"/>
  <c r="N20" i="11"/>
  <c r="J20" i="11"/>
  <c r="F20" i="11"/>
  <c r="N19" i="11"/>
  <c r="J19" i="11"/>
  <c r="F19" i="11"/>
  <c r="N18" i="11"/>
  <c r="J18" i="11"/>
  <c r="F18" i="11"/>
  <c r="N17" i="11"/>
  <c r="J17" i="11"/>
  <c r="F17" i="11"/>
  <c r="N16" i="11"/>
  <c r="J16" i="11"/>
  <c r="F16" i="11"/>
  <c r="N15" i="11"/>
  <c r="J15" i="11"/>
  <c r="F15" i="11"/>
  <c r="N14" i="11"/>
  <c r="J14" i="11"/>
  <c r="F14" i="11"/>
  <c r="N13" i="11"/>
  <c r="J13" i="11"/>
  <c r="F13" i="11"/>
  <c r="N12" i="11"/>
  <c r="J12" i="11"/>
  <c r="F12" i="11"/>
  <c r="N11" i="11"/>
  <c r="J11" i="11"/>
  <c r="F11" i="11"/>
  <c r="N10" i="11"/>
  <c r="J10" i="11"/>
  <c r="F10" i="11"/>
  <c r="N9" i="11"/>
  <c r="J9" i="11"/>
  <c r="F9" i="11"/>
  <c r="N8" i="11"/>
  <c r="J8" i="11"/>
  <c r="F8" i="11"/>
  <c r="N7" i="11"/>
  <c r="J7" i="11"/>
  <c r="F7" i="11"/>
  <c r="N6" i="11"/>
  <c r="J6" i="11"/>
  <c r="F6" i="11"/>
  <c r="N5" i="11"/>
  <c r="J5" i="11"/>
  <c r="F5" i="11"/>
  <c r="N4" i="11"/>
  <c r="J4" i="11"/>
  <c r="F4" i="11"/>
  <c r="J8" i="33" l="1"/>
  <c r="J24" i="33"/>
  <c r="E29" i="93"/>
  <c r="J16" i="33"/>
  <c r="J20" i="33"/>
  <c r="J22" i="33"/>
  <c r="J23" i="33"/>
  <c r="J14" i="68"/>
  <c r="J16" i="68"/>
  <c r="J18" i="68"/>
  <c r="J20" i="68"/>
  <c r="J21" i="68"/>
  <c r="J22" i="68"/>
  <c r="G7" i="89"/>
  <c r="G15" i="89"/>
  <c r="G23" i="89"/>
  <c r="F16" i="33"/>
  <c r="F20" i="33"/>
  <c r="F22" i="33"/>
  <c r="F23" i="33"/>
  <c r="G16" i="89"/>
  <c r="G24" i="89"/>
  <c r="J4" i="33"/>
  <c r="J6" i="33"/>
  <c r="F12" i="33"/>
  <c r="F14" i="33"/>
  <c r="F15" i="33"/>
  <c r="F5" i="80"/>
  <c r="F6" i="80"/>
  <c r="F7" i="80"/>
  <c r="F9" i="80"/>
  <c r="F10" i="80"/>
  <c r="F11" i="80"/>
  <c r="F13" i="80"/>
  <c r="F14" i="80"/>
  <c r="F15" i="80"/>
  <c r="F17" i="80"/>
  <c r="F18" i="80"/>
  <c r="J18" i="80"/>
  <c r="F19" i="80"/>
  <c r="F21" i="80"/>
  <c r="J22" i="80"/>
  <c r="F24" i="80"/>
  <c r="J12" i="33"/>
  <c r="J14" i="33"/>
  <c r="J15" i="33"/>
  <c r="F28" i="11"/>
  <c r="J28" i="24"/>
  <c r="J28" i="28"/>
  <c r="J28" i="32"/>
  <c r="F4" i="33"/>
  <c r="J10" i="33"/>
  <c r="J18" i="33"/>
  <c r="J19" i="33"/>
  <c r="J27" i="33"/>
  <c r="G28" i="56"/>
  <c r="N28" i="42"/>
  <c r="J28" i="43"/>
  <c r="F28" i="44"/>
  <c r="N28" i="46"/>
  <c r="J28" i="47"/>
  <c r="F28" i="48"/>
  <c r="N28" i="50"/>
  <c r="J28" i="51"/>
  <c r="F28" i="52"/>
  <c r="F19" i="56"/>
  <c r="F21" i="56"/>
  <c r="E28" i="68"/>
  <c r="F28" i="58"/>
  <c r="J28" i="58"/>
  <c r="N28" i="58"/>
  <c r="F28" i="62"/>
  <c r="J28" i="62"/>
  <c r="F28" i="65"/>
  <c r="J28" i="65"/>
  <c r="F4" i="68"/>
  <c r="F6" i="68"/>
  <c r="F8" i="68"/>
  <c r="F10" i="68"/>
  <c r="F12" i="68"/>
  <c r="F14" i="68"/>
  <c r="F16" i="68"/>
  <c r="F18" i="68"/>
  <c r="F23" i="68"/>
  <c r="F24" i="68"/>
  <c r="F25" i="68"/>
  <c r="F27" i="68"/>
  <c r="C28" i="80"/>
  <c r="C29" i="93"/>
  <c r="H28" i="80"/>
  <c r="H29" i="93"/>
  <c r="F28" i="66"/>
  <c r="J28" i="66"/>
  <c r="N28" i="66"/>
  <c r="F28" i="73"/>
  <c r="J28" i="73"/>
  <c r="N28" i="73"/>
  <c r="F28" i="77"/>
  <c r="J28" i="77"/>
  <c r="N28" i="77"/>
  <c r="N28" i="81"/>
  <c r="J28" i="82"/>
  <c r="O28" i="85"/>
  <c r="K28" i="86"/>
  <c r="G6" i="89"/>
  <c r="G10" i="89"/>
  <c r="G14" i="89"/>
  <c r="G18" i="89"/>
  <c r="G22" i="89"/>
  <c r="G27" i="89"/>
  <c r="J28" i="7"/>
  <c r="F17" i="23"/>
  <c r="F19" i="23"/>
  <c r="F21" i="23"/>
  <c r="F23" i="23"/>
  <c r="F25" i="23"/>
  <c r="F27" i="23"/>
  <c r="G28" i="33"/>
  <c r="F10" i="33"/>
  <c r="F11" i="33"/>
  <c r="F18" i="33"/>
  <c r="F19" i="33"/>
  <c r="F26" i="33"/>
  <c r="J26" i="33"/>
  <c r="F27" i="33"/>
  <c r="J23" i="68"/>
  <c r="J27" i="68"/>
  <c r="D28" i="80"/>
  <c r="D29" i="93"/>
  <c r="I28" i="80"/>
  <c r="I29" i="93"/>
  <c r="J4" i="80"/>
  <c r="J5" i="80"/>
  <c r="J7" i="80"/>
  <c r="J9" i="80"/>
  <c r="J11" i="80"/>
  <c r="J13" i="80"/>
  <c r="J15" i="80"/>
  <c r="J17" i="80"/>
  <c r="J19" i="80"/>
  <c r="J24" i="80"/>
  <c r="J26" i="80"/>
  <c r="J29" i="93"/>
  <c r="J30" i="93" s="1"/>
  <c r="N28" i="41"/>
  <c r="G29" i="93"/>
  <c r="J21" i="80"/>
  <c r="G5" i="89"/>
  <c r="G9" i="89"/>
  <c r="G13" i="89"/>
  <c r="G17" i="89"/>
  <c r="G21" i="89"/>
  <c r="G26" i="89"/>
  <c r="N28" i="2"/>
  <c r="J28" i="3"/>
  <c r="F28" i="6"/>
  <c r="N28" i="8"/>
  <c r="J28" i="10"/>
  <c r="F28" i="12"/>
  <c r="N28" i="14"/>
  <c r="J28" i="15"/>
  <c r="J28" i="19"/>
  <c r="N28" i="24"/>
  <c r="J28" i="25"/>
  <c r="F28" i="26"/>
  <c r="N28" i="28"/>
  <c r="J28" i="29"/>
  <c r="F28" i="30"/>
  <c r="N28" i="32"/>
  <c r="J28" i="35"/>
  <c r="F28" i="36"/>
  <c r="J28" i="11"/>
  <c r="D28" i="23"/>
  <c r="J28" i="26"/>
  <c r="J28" i="30"/>
  <c r="J28" i="36"/>
  <c r="J13" i="33"/>
  <c r="J17" i="33"/>
  <c r="J21" i="33"/>
  <c r="J25" i="33"/>
  <c r="F28" i="41"/>
  <c r="C28" i="56"/>
  <c r="N28" i="43"/>
  <c r="J28" i="44"/>
  <c r="F28" i="45"/>
  <c r="N28" i="47"/>
  <c r="J28" i="1"/>
  <c r="J28" i="13"/>
  <c r="N28" i="16"/>
  <c r="J28" i="17"/>
  <c r="F28" i="18"/>
  <c r="N28" i="20"/>
  <c r="J28" i="21"/>
  <c r="H28" i="23"/>
  <c r="F6" i="23"/>
  <c r="F8" i="23"/>
  <c r="F10" i="23"/>
  <c r="F12" i="23"/>
  <c r="F14" i="23"/>
  <c r="F16" i="23"/>
  <c r="F18" i="23"/>
  <c r="F20" i="23"/>
  <c r="F22" i="23"/>
  <c r="F24" i="23"/>
  <c r="F26" i="23"/>
  <c r="F28" i="24"/>
  <c r="N28" i="26"/>
  <c r="J28" i="27"/>
  <c r="F28" i="28"/>
  <c r="N28" i="30"/>
  <c r="J28" i="31"/>
  <c r="F28" i="32"/>
  <c r="N28" i="36"/>
  <c r="J28" i="40"/>
  <c r="E28" i="33"/>
  <c r="I28" i="33"/>
  <c r="F5" i="33"/>
  <c r="F9" i="33"/>
  <c r="F13" i="33"/>
  <c r="F17" i="33"/>
  <c r="F21" i="33"/>
  <c r="F25" i="33"/>
  <c r="J28" i="41"/>
  <c r="D28" i="56"/>
  <c r="F28" i="42"/>
  <c r="N28" i="44"/>
  <c r="J28" i="45"/>
  <c r="F28" i="46"/>
  <c r="F23" i="56"/>
  <c r="F25" i="56"/>
  <c r="F27" i="56"/>
  <c r="D28" i="68"/>
  <c r="I28" i="68"/>
  <c r="F28" i="55"/>
  <c r="J28" i="55"/>
  <c r="N28" i="55"/>
  <c r="F28" i="61"/>
  <c r="J28" i="61"/>
  <c r="N28" i="61"/>
  <c r="F28" i="64"/>
  <c r="J28" i="64"/>
  <c r="N28" i="67"/>
  <c r="J4" i="68"/>
  <c r="J6" i="68"/>
  <c r="J8" i="68"/>
  <c r="J10" i="68"/>
  <c r="J12" i="68"/>
  <c r="J28" i="48"/>
  <c r="F28" i="49"/>
  <c r="N28" i="51"/>
  <c r="J28" i="52"/>
  <c r="F20" i="68"/>
  <c r="F28" i="70"/>
  <c r="J28" i="70"/>
  <c r="N28" i="70"/>
  <c r="F28" i="74"/>
  <c r="J28" i="74"/>
  <c r="N28" i="74"/>
  <c r="F28" i="79"/>
  <c r="J28" i="79"/>
  <c r="N28" i="79"/>
  <c r="J8" i="80"/>
  <c r="J12" i="80"/>
  <c r="J16" i="80"/>
  <c r="F22" i="80"/>
  <c r="N28" i="82"/>
  <c r="K28" i="83"/>
  <c r="F28" i="84"/>
  <c r="G17" i="84" s="1"/>
  <c r="O28" i="86"/>
  <c r="N28" i="48"/>
  <c r="J28" i="49"/>
  <c r="F28" i="50"/>
  <c r="N28" i="52"/>
  <c r="J4" i="56"/>
  <c r="J5" i="56"/>
  <c r="J6" i="56"/>
  <c r="J7" i="56"/>
  <c r="J8" i="56"/>
  <c r="J9" i="56"/>
  <c r="J10" i="56"/>
  <c r="J11" i="56"/>
  <c r="J12" i="56"/>
  <c r="J13" i="56"/>
  <c r="J14" i="56"/>
  <c r="J15" i="56"/>
  <c r="J16" i="56"/>
  <c r="J17" i="56"/>
  <c r="J18" i="56"/>
  <c r="J20" i="56"/>
  <c r="J22" i="56"/>
  <c r="J24" i="56"/>
  <c r="J26" i="56"/>
  <c r="F28" i="53"/>
  <c r="J28" i="53"/>
  <c r="N28" i="53"/>
  <c r="F28" i="59"/>
  <c r="J28" i="59"/>
  <c r="N28" i="59"/>
  <c r="N28" i="64"/>
  <c r="F28" i="67"/>
  <c r="J28" i="67"/>
  <c r="J5" i="68"/>
  <c r="J7" i="68"/>
  <c r="J9" i="68"/>
  <c r="J11" i="68"/>
  <c r="J13" i="68"/>
  <c r="J15" i="68"/>
  <c r="J17" i="68"/>
  <c r="J19" i="68"/>
  <c r="F22" i="68"/>
  <c r="F26" i="68"/>
  <c r="E28" i="80"/>
  <c r="F28" i="71"/>
  <c r="J28" i="71"/>
  <c r="N28" i="71"/>
  <c r="F28" i="75"/>
  <c r="J28" i="75"/>
  <c r="N28" i="75"/>
  <c r="F28" i="78"/>
  <c r="J28" i="78"/>
  <c r="N28" i="78"/>
  <c r="F4" i="80"/>
  <c r="F8" i="80"/>
  <c r="F12" i="80"/>
  <c r="F16" i="80"/>
  <c r="J20" i="80"/>
  <c r="F26" i="80"/>
  <c r="F27" i="80"/>
  <c r="K28" i="84"/>
  <c r="E28" i="56"/>
  <c r="J28" i="42"/>
  <c r="F28" i="43"/>
  <c r="N28" i="45"/>
  <c r="J28" i="46"/>
  <c r="F28" i="47"/>
  <c r="N28" i="49"/>
  <c r="J28" i="50"/>
  <c r="F28" i="51"/>
  <c r="F4" i="56"/>
  <c r="F5" i="56"/>
  <c r="F6" i="56"/>
  <c r="F7" i="56"/>
  <c r="F8" i="56"/>
  <c r="F9" i="56"/>
  <c r="F10" i="56"/>
  <c r="F11" i="56"/>
  <c r="F12" i="56"/>
  <c r="F13" i="56"/>
  <c r="F14" i="56"/>
  <c r="F15" i="56"/>
  <c r="F16" i="56"/>
  <c r="F17" i="56"/>
  <c r="F18" i="56"/>
  <c r="J19" i="56"/>
  <c r="F20" i="56"/>
  <c r="J21" i="56"/>
  <c r="F22" i="56"/>
  <c r="J23" i="56"/>
  <c r="F24" i="56"/>
  <c r="J25" i="56"/>
  <c r="F26" i="56"/>
  <c r="J27" i="56"/>
  <c r="H28" i="68"/>
  <c r="F28" i="54"/>
  <c r="J28" i="54"/>
  <c r="N28" i="54"/>
  <c r="F28" i="60"/>
  <c r="J28" i="60"/>
  <c r="N28" i="60"/>
  <c r="F28" i="63"/>
  <c r="J28" i="63"/>
  <c r="N28" i="65"/>
  <c r="F5" i="68"/>
  <c r="F7" i="68"/>
  <c r="F9" i="68"/>
  <c r="F11" i="68"/>
  <c r="F13" i="68"/>
  <c r="F15" i="68"/>
  <c r="F17" i="68"/>
  <c r="F19" i="68"/>
  <c r="F21" i="68"/>
  <c r="J24" i="68"/>
  <c r="F28" i="69"/>
  <c r="J28" i="69"/>
  <c r="N28" i="69"/>
  <c r="G28" i="80"/>
  <c r="F28" i="72"/>
  <c r="J28" i="72"/>
  <c r="N28" i="72"/>
  <c r="F28" i="76"/>
  <c r="J28" i="76"/>
  <c r="N28" i="76"/>
  <c r="J6" i="80"/>
  <c r="J10" i="80"/>
  <c r="J14" i="80"/>
  <c r="F20" i="80"/>
  <c r="J23" i="80"/>
  <c r="O28" i="83"/>
  <c r="O28" i="84"/>
  <c r="K28" i="85"/>
  <c r="F28" i="16"/>
  <c r="N28" i="18"/>
  <c r="F28" i="20"/>
  <c r="E28" i="23"/>
  <c r="F5" i="23"/>
  <c r="F7" i="23"/>
  <c r="F9" i="23"/>
  <c r="F11" i="23"/>
  <c r="F13" i="23"/>
  <c r="F15" i="23"/>
  <c r="N28" i="11"/>
  <c r="F28" i="1"/>
  <c r="J28" i="2"/>
  <c r="N28" i="3"/>
  <c r="J28" i="6"/>
  <c r="F28" i="7"/>
  <c r="N28" i="10"/>
  <c r="J28" i="12"/>
  <c r="F28" i="13"/>
  <c r="N28" i="15"/>
  <c r="J28" i="16"/>
  <c r="F28" i="17"/>
  <c r="N28" i="19"/>
  <c r="J28" i="20"/>
  <c r="F28" i="21"/>
  <c r="J4" i="23"/>
  <c r="G28" i="23"/>
  <c r="J6" i="23"/>
  <c r="J8" i="23"/>
  <c r="J10" i="23"/>
  <c r="J12" i="23"/>
  <c r="J14" i="23"/>
  <c r="J16" i="23"/>
  <c r="J18" i="23"/>
  <c r="J20" i="23"/>
  <c r="J22" i="23"/>
  <c r="J24" i="23"/>
  <c r="J26" i="23"/>
  <c r="F28" i="25"/>
  <c r="N28" i="27"/>
  <c r="F28" i="29"/>
  <c r="N28" i="31"/>
  <c r="F28" i="35"/>
  <c r="N28" i="40"/>
  <c r="J7" i="33"/>
  <c r="J11" i="33"/>
  <c r="F28" i="8"/>
  <c r="F28" i="14"/>
  <c r="F4" i="23"/>
  <c r="C28" i="23"/>
  <c r="F28" i="2"/>
  <c r="N28" i="6"/>
  <c r="N28" i="12"/>
  <c r="N28" i="1"/>
  <c r="F28" i="3"/>
  <c r="N28" i="7"/>
  <c r="J28" i="8"/>
  <c r="F28" i="10"/>
  <c r="N28" i="13"/>
  <c r="J28" i="14"/>
  <c r="F28" i="15"/>
  <c r="N28" i="17"/>
  <c r="J28" i="18"/>
  <c r="F28" i="19"/>
  <c r="N28" i="21"/>
  <c r="I28" i="23"/>
  <c r="J5" i="23"/>
  <c r="J7" i="23"/>
  <c r="J9" i="23"/>
  <c r="J11" i="23"/>
  <c r="J13" i="23"/>
  <c r="J15" i="23"/>
  <c r="J17" i="23"/>
  <c r="J19" i="23"/>
  <c r="J21" i="23"/>
  <c r="J23" i="23"/>
  <c r="J25" i="23"/>
  <c r="J27" i="23"/>
  <c r="N28" i="25"/>
  <c r="F28" i="27"/>
  <c r="N28" i="29"/>
  <c r="F28" i="31"/>
  <c r="N28" i="35"/>
  <c r="F28" i="40"/>
  <c r="D28" i="33"/>
  <c r="H28" i="33"/>
  <c r="J5" i="33"/>
  <c r="J9" i="33"/>
  <c r="N28" i="62"/>
  <c r="C28" i="68"/>
  <c r="G28" i="68"/>
  <c r="N28" i="63"/>
  <c r="J25" i="80"/>
  <c r="J27" i="80"/>
  <c r="F28" i="81"/>
  <c r="F25" i="80"/>
  <c r="J28" i="81"/>
  <c r="F28" i="82"/>
  <c r="F23" i="80"/>
  <c r="G10" i="84"/>
  <c r="F28" i="83"/>
  <c r="G6" i="83" s="1"/>
  <c r="O28" i="87"/>
  <c r="F28" i="85"/>
  <c r="G16" i="85" s="1"/>
  <c r="F28" i="86"/>
  <c r="G9" i="86" s="1"/>
  <c r="K28" i="87"/>
  <c r="F28" i="87"/>
  <c r="G19" i="87" s="1"/>
  <c r="K28" i="88"/>
  <c r="O28" i="88"/>
  <c r="F28" i="88"/>
  <c r="G17" i="88" s="1"/>
  <c r="J28" i="68" l="1"/>
  <c r="J29" i="68" s="1"/>
  <c r="F28" i="68"/>
  <c r="F29" i="68" s="1"/>
  <c r="G24" i="84"/>
  <c r="G4" i="83"/>
  <c r="G15" i="84"/>
  <c r="F28" i="56"/>
  <c r="F29" i="56" s="1"/>
  <c r="G8" i="84"/>
  <c r="G22" i="84"/>
  <c r="F28" i="33"/>
  <c r="F29" i="33" s="1"/>
  <c r="J28" i="80"/>
  <c r="J29" i="80" s="1"/>
  <c r="G4" i="84"/>
  <c r="J28" i="33"/>
  <c r="J29" i="33" s="1"/>
  <c r="G27" i="84"/>
  <c r="G11" i="84"/>
  <c r="G25" i="84"/>
  <c r="G9" i="84"/>
  <c r="G13" i="84"/>
  <c r="G20" i="84"/>
  <c r="F28" i="80"/>
  <c r="F29" i="80" s="1"/>
  <c r="G27" i="85"/>
  <c r="G18" i="84"/>
  <c r="G10" i="87"/>
  <c r="G26" i="86"/>
  <c r="G16" i="84"/>
  <c r="G5" i="84"/>
  <c r="G26" i="85"/>
  <c r="G11" i="85"/>
  <c r="G14" i="84"/>
  <c r="G24" i="85"/>
  <c r="G23" i="84"/>
  <c r="G7" i="84"/>
  <c r="J28" i="56"/>
  <c r="J29" i="56" s="1"/>
  <c r="G21" i="84"/>
  <c r="G17" i="87"/>
  <c r="G17" i="85"/>
  <c r="G12" i="84"/>
  <c r="G6" i="84"/>
  <c r="G10" i="85"/>
  <c r="G26" i="84"/>
  <c r="G8" i="85"/>
  <c r="G19" i="84"/>
  <c r="G4" i="88"/>
  <c r="G27" i="83"/>
  <c r="G26" i="83"/>
  <c r="G25" i="83"/>
  <c r="G24" i="83"/>
  <c r="G23" i="83"/>
  <c r="G22" i="83"/>
  <c r="G21" i="83"/>
  <c r="G20" i="83"/>
  <c r="G19" i="83"/>
  <c r="G18" i="83"/>
  <c r="G17" i="83"/>
  <c r="G16" i="83"/>
  <c r="G15" i="83"/>
  <c r="G14" i="83"/>
  <c r="G13" i="83"/>
  <c r="G12" i="83"/>
  <c r="G11" i="83"/>
  <c r="G7" i="83"/>
  <c r="G9" i="83"/>
  <c r="G14" i="86"/>
  <c r="G21" i="85"/>
  <c r="G5" i="85"/>
  <c r="G23" i="86"/>
  <c r="G7" i="86"/>
  <c r="G14" i="85"/>
  <c r="G8" i="83"/>
  <c r="G20" i="86"/>
  <c r="G4" i="86"/>
  <c r="G15" i="85"/>
  <c r="G21" i="86"/>
  <c r="G5" i="86"/>
  <c r="G12" i="85"/>
  <c r="G10" i="83"/>
  <c r="F28" i="23"/>
  <c r="G10" i="86"/>
  <c r="G16" i="86"/>
  <c r="G6" i="86"/>
  <c r="G22" i="85"/>
  <c r="G12" i="86"/>
  <c r="G23" i="85"/>
  <c r="G7" i="85"/>
  <c r="G13" i="86"/>
  <c r="G20" i="85"/>
  <c r="G4" i="85"/>
  <c r="J28" i="23"/>
  <c r="G19" i="86"/>
  <c r="G17" i="86"/>
  <c r="G22" i="86"/>
  <c r="G13" i="85"/>
  <c r="G15" i="86"/>
  <c r="G6" i="85"/>
  <c r="G26" i="87"/>
  <c r="G18" i="86"/>
  <c r="G25" i="85"/>
  <c r="G9" i="85"/>
  <c r="G27" i="86"/>
  <c r="G11" i="86"/>
  <c r="G18" i="85"/>
  <c r="G24" i="86"/>
  <c r="G8" i="86"/>
  <c r="G19" i="85"/>
  <c r="G5" i="83"/>
  <c r="G25" i="86"/>
  <c r="G12" i="87"/>
  <c r="G23" i="87"/>
  <c r="G7" i="87"/>
  <c r="G14" i="87"/>
  <c r="G21" i="87"/>
  <c r="G5" i="87"/>
  <c r="G16" i="87"/>
  <c r="G27" i="87"/>
  <c r="G11" i="87"/>
  <c r="G18" i="87"/>
  <c r="G25" i="87"/>
  <c r="G9" i="87"/>
  <c r="G20" i="87"/>
  <c r="G4" i="87"/>
  <c r="G15" i="87"/>
  <c r="G22" i="87"/>
  <c r="G6" i="87"/>
  <c r="G13" i="87"/>
  <c r="G24" i="87"/>
  <c r="G8" i="87"/>
  <c r="G12" i="88"/>
  <c r="G14" i="88"/>
  <c r="G5" i="88"/>
  <c r="G23" i="88"/>
  <c r="G7" i="88"/>
  <c r="G9" i="88"/>
  <c r="G26" i="88"/>
  <c r="G10" i="88"/>
  <c r="G19" i="88"/>
  <c r="G24" i="88"/>
  <c r="G8" i="88"/>
  <c r="G25" i="88"/>
  <c r="G22" i="88"/>
  <c r="G6" i="88"/>
  <c r="G15" i="88"/>
  <c r="G20" i="88"/>
  <c r="G21" i="88"/>
  <c r="G18" i="88"/>
  <c r="G27" i="88"/>
  <c r="G11" i="88"/>
  <c r="G16" i="88"/>
  <c r="G13" i="88"/>
  <c r="R8" i="84" l="1"/>
  <c r="R6" i="83"/>
  <c r="R6" i="84"/>
  <c r="R7" i="84"/>
  <c r="R9" i="83"/>
  <c r="R9" i="84"/>
  <c r="R10" i="84"/>
  <c r="R7" i="83"/>
  <c r="R10" i="83"/>
  <c r="R8" i="83"/>
</calcChain>
</file>

<file path=xl/comments1.xml><?xml version="1.0" encoding="utf-8"?>
<comments xmlns="http://schemas.openxmlformats.org/spreadsheetml/2006/main">
  <authors>
    <author>John Spears</author>
  </authors>
  <commentList>
    <comment ref="K4" authorId="0" shapeId="0">
      <text>
        <r>
          <rPr>
            <b/>
            <sz val="8"/>
            <color indexed="81"/>
            <rFont val="Tahoma"/>
            <family val="2"/>
          </rPr>
          <t xml:space="preserve">John Spears:
</t>
        </r>
        <r>
          <rPr>
            <sz val="8"/>
            <color indexed="81"/>
            <rFont val="Tahoma"/>
            <family val="2"/>
          </rPr>
          <t>13/12 applied 9/15/10</t>
        </r>
      </text>
    </comment>
  </commentList>
</comments>
</file>

<file path=xl/sharedStrings.xml><?xml version="1.0" encoding="utf-8"?>
<sst xmlns="http://schemas.openxmlformats.org/spreadsheetml/2006/main" count="6687" uniqueCount="200">
  <si>
    <t>TCA</t>
  </si>
  <si>
    <t>TCC</t>
  </si>
  <si>
    <t>Non-TCA</t>
  </si>
  <si>
    <t>Total</t>
  </si>
  <si>
    <t>Allegany</t>
  </si>
  <si>
    <t>Anne Arundel</t>
  </si>
  <si>
    <t>Baltimore Co</t>
  </si>
  <si>
    <t>Calvert</t>
  </si>
  <si>
    <t>Caroline</t>
  </si>
  <si>
    <t>Carroll</t>
  </si>
  <si>
    <t>Cecil</t>
  </si>
  <si>
    <t>Charles</t>
  </si>
  <si>
    <t>Dorcester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</si>
  <si>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</si>
  <si>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</si>
  <si>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</si>
  <si>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</si>
  <si>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</si>
  <si>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</si>
  <si>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</si>
  <si>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</si>
  <si>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</si>
  <si>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</si>
  <si>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</si>
  <si>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</si>
  <si>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</si>
  <si>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</si>
  <si>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Baltimore City</t>
  </si>
  <si>
    <t>County</t>
  </si>
  <si>
    <t xml:space="preserve">      ---------------FAMILIES---------------</t>
  </si>
  <si>
    <t xml:space="preserve">            -----------CHILDREN-----------</t>
  </si>
  <si>
    <t xml:space="preserve">      --------------------------  LIABILITY   ---------------------------</t>
  </si>
  <si>
    <t xml:space="preserve">      -------------  FAMILIES  ------------</t>
  </si>
  <si>
    <t xml:space="preserve">     ----------  CHILDREN  ------------</t>
  </si>
  <si>
    <t>Subsidy Children,Families, and Liability in April 2008</t>
  </si>
  <si>
    <t>Subsidy Children, Families, and Liability in March 2008</t>
  </si>
  <si>
    <t>Subsidy Children, Families, and Liability in February 2008</t>
  </si>
  <si>
    <t>Subsidy Children, Families, and Liability in May 2008</t>
  </si>
  <si>
    <t>Subsidy Children, Families, and Liability in January 2008</t>
  </si>
  <si>
    <t>Subsidy Children, Families, and Liability, August 2008</t>
  </si>
  <si>
    <t>Subsidy Children, Families, and Liability, July 2008</t>
  </si>
  <si>
    <t>Subsidy Children, Families, and Liability, June 2008</t>
  </si>
  <si>
    <t>Subsidy Children, Families, and Liability, September 2008</t>
  </si>
  <si>
    <t>Subsidy Children, Families, and Liability, October 2008</t>
  </si>
  <si>
    <t>Subsidy Children, Families, and Liability, November 2008</t>
  </si>
  <si>
    <t>Subsidy Children, Families, and Liability, December 2008</t>
  </si>
  <si>
    <t>Subsidy Children, Families, and Liability, January 2009</t>
  </si>
  <si>
    <t>Subsidy Children, Families, and Liability, February 2009</t>
  </si>
  <si>
    <t>Subsidy Children, Families, and Liability, March 2009</t>
  </si>
  <si>
    <t>Subsidy Children, Families, and Liability, April 2009</t>
  </si>
  <si>
    <t>Subsidy Children, Families, and Liability, May 2009</t>
  </si>
  <si>
    <t>Subsidy Children, Families, and Liability, June 2009</t>
  </si>
  <si>
    <t>AVERAGE # OF CHILDREN</t>
  </si>
  <si>
    <t>AVERAGE # OF FAMILIES</t>
  </si>
  <si>
    <t>Subsidy Children, Families, and Liability, SFY 2009</t>
  </si>
  <si>
    <t xml:space="preserve"> TOTAL </t>
  </si>
  <si>
    <t>EXPENDITURES*</t>
  </si>
  <si>
    <t>Subsidy Children, Families, and Liability, July 2009</t>
  </si>
  <si>
    <t>Subsidy Children, Families, and Liability, Aug 2009</t>
  </si>
  <si>
    <t>Subsidy Children, Families, and Liability, Sep 2009</t>
  </si>
  <si>
    <t>Subsidy Children, Families, and Liability, Oct 2009</t>
  </si>
  <si>
    <t>Subsidy Children, Families, and Liability, Nov 2009</t>
  </si>
  <si>
    <t>Subsidy Children, Families, and Liability, December 2009</t>
  </si>
  <si>
    <t>Subsidy Children, Families, and Liability, January 2010</t>
  </si>
  <si>
    <t>Subsidy Children, Families, and Liability, February 2010</t>
  </si>
  <si>
    <t>Subsidy Children, Families, and Liability, March 2010</t>
  </si>
  <si>
    <t>Subsidy Children, Families, and Liability, April 2010</t>
  </si>
  <si>
    <t>Subsidy Children, Families, and Liability, May 2010</t>
  </si>
  <si>
    <t>Subsidy Children, Families, and Liability, SFY 2010</t>
  </si>
  <si>
    <t>Subsidy Children, Families, and Liability, June 2010</t>
  </si>
  <si>
    <t>Average Cost</t>
  </si>
  <si>
    <t>Subsidy Children, Families, and Liability, July 2010</t>
  </si>
  <si>
    <t>Subsidy Children, Families, and Liability, August 2010</t>
  </si>
  <si>
    <t>Subsidy Children, Families, and Liability, September 2010</t>
  </si>
  <si>
    <t>Subsidy Children, Families, and Liability, October 2010</t>
  </si>
  <si>
    <t>Subsidy Children, Families, and Liability, November 2010</t>
  </si>
  <si>
    <t>Subsidy Children, Families, and Liability, December 2010</t>
  </si>
  <si>
    <t>Subsidy Children, Families, and Liability, January 2011</t>
  </si>
  <si>
    <t>Subsidy Children, Families, and Liability, February 2011</t>
  </si>
  <si>
    <t>Subsidy Children, Families, and Liability, March 2011</t>
  </si>
  <si>
    <t>Subsidy Children, Families, and Liability, April 2011</t>
  </si>
  <si>
    <t>Subsidy Children, Families, and Liability, May 2011</t>
  </si>
  <si>
    <t>Subsidy Children, Families, and Liability, June 2011</t>
  </si>
  <si>
    <t>Subsidy Children, Families, and Liability, July 2011</t>
  </si>
  <si>
    <t>Subsidy Children, Families, and Liability, Aug 2011</t>
  </si>
  <si>
    <t>Subsidy Children, Families, and Liability, Sept 2011</t>
  </si>
  <si>
    <t>Subsidy Children, Families, and Liability, Oct 2011</t>
  </si>
  <si>
    <t>Subsidy Children, Families, and Liability, Nov 2011</t>
  </si>
  <si>
    <t>Subsidy Children, Families, and Liability, Dec 2011</t>
  </si>
  <si>
    <t>Subsidy Children, Families, and Liability, Jan 2012</t>
  </si>
  <si>
    <t>Subsidy Children, Families, and Liability, Feb 2012</t>
  </si>
  <si>
    <t>Subsidy Children, Families, and Liability, Mar 2012</t>
  </si>
  <si>
    <t>Subsidy Children, Families, and Liability, Apr 2012</t>
  </si>
  <si>
    <t>Subsidy Children, Families, and Liability, May 2012</t>
  </si>
  <si>
    <t>Subsidy Children, Families, and Liability, June 2012</t>
  </si>
  <si>
    <t>Subsidy Children, Families, and Liability, SFY 2012</t>
  </si>
  <si>
    <t>Subsidy Children, Families, and Liability, July 2012</t>
  </si>
  <si>
    <t>Subsidy Children, Families, and Liability, Aug 2012</t>
  </si>
  <si>
    <t>Subsidy Children, Families, and Liability, Sep 2012</t>
  </si>
  <si>
    <t>Subsidy Children, Families, and Liability, Oct 2012</t>
  </si>
  <si>
    <t>Subsidy Children, Families, and Liability, Dec 2012</t>
  </si>
  <si>
    <t>Subsidy Children, Families, and Liability, Nov 2012</t>
  </si>
  <si>
    <t>Subsidy Children, Families, and Liability, Jan 2013</t>
  </si>
  <si>
    <t>Subsidy Children, Families, and Liability, Feb 2013</t>
  </si>
  <si>
    <t>Subsidy Children, Families, and Liability, Mar 2013</t>
  </si>
  <si>
    <t>Subsidy Children, Families, and Liability, Apr 2013</t>
  </si>
  <si>
    <t>Subsidy Children, Families, and Liability, May 2013</t>
  </si>
  <si>
    <t>Subsidy Children, Families, and Liability, June 2013</t>
  </si>
  <si>
    <t>Subsidy Children, Families, and Liability, SFY 2013</t>
  </si>
  <si>
    <t>AVERAGE # OF CHILDREN per month</t>
  </si>
  <si>
    <t>AVERAGE # OF FAMILIES per month</t>
  </si>
  <si>
    <t>Subsidy Children, Families, and Liability, July 2013</t>
  </si>
  <si>
    <t xml:space="preserve"> </t>
  </si>
  <si>
    <t>Subsidy Children, Families, and Liability, August 2013</t>
  </si>
  <si>
    <t>WM</t>
  </si>
  <si>
    <t>US</t>
  </si>
  <si>
    <t>LS</t>
  </si>
  <si>
    <t>OS</t>
  </si>
  <si>
    <t>SM</t>
  </si>
  <si>
    <t>Subsidy Children, Families, and Liability, September 2013</t>
  </si>
  <si>
    <t>Subsidy Children, Families, and Liability, October 2013</t>
  </si>
  <si>
    <t>Subsidy Children, Families, and Liability, November 2013</t>
  </si>
  <si>
    <t>Subsidy Children, Families, and Liability, December 2013</t>
  </si>
  <si>
    <t>Subsidy Children, Families, and Liability, January 2014</t>
  </si>
  <si>
    <t>Subsidy Children, Families, and Liability, February 2014</t>
  </si>
  <si>
    <t>Subsidy Children, Families, and Liability, March 2014</t>
  </si>
  <si>
    <t>Subsidy Children, Families, and Liability, Apr 2014</t>
  </si>
  <si>
    <t>Subsidy Children, Families, and Liability, May 2014</t>
  </si>
  <si>
    <t>Subsidy Children, Families, and Liability, June 2014</t>
  </si>
  <si>
    <t>Subsidy Children, Families, and Liability, SFY 2014</t>
  </si>
  <si>
    <t>Unidentified</t>
  </si>
  <si>
    <t>Subsidy Children, Families, and Liability, July 2014</t>
  </si>
  <si>
    <t>Subsidy Children, Families, and Liability, August 2014</t>
  </si>
  <si>
    <t>Subsidy Children, Families, and Liability, September 2014</t>
  </si>
  <si>
    <t>Subsidy Children, Families, and Liability, October 2014</t>
  </si>
  <si>
    <t>Subsidy Children, Families, and Liability, November 2014</t>
  </si>
  <si>
    <t>Subsidy Children, Families, and Liability, December 2014</t>
  </si>
  <si>
    <t>Subsidy Children, Families, and Liability, January 2015</t>
  </si>
  <si>
    <t>Subsidy Children, Families, and Liability, February 2015</t>
  </si>
  <si>
    <t>Subsidy Children, Families, and Liability, March 2015</t>
  </si>
  <si>
    <t>Subsidy Children, Families, and Liability, April 2015</t>
  </si>
  <si>
    <t>Subsidy Children, Families, and Liability, May 2015</t>
  </si>
  <si>
    <t>Subsidy Children, Families, and Liability, June 2015</t>
  </si>
  <si>
    <t>Subsidy Children, Families, and Liability, July 2015</t>
  </si>
  <si>
    <t>Subsidy Children, Families, and Liability, August 2015</t>
  </si>
  <si>
    <t>Subsidy Children, Families, and Liability, September 2015</t>
  </si>
  <si>
    <t>Subsidy Children, Families, and Liability, October 2015</t>
  </si>
  <si>
    <t>Subsidy Children, Families, and Liability, November 2015</t>
  </si>
  <si>
    <t>Subsidy Children, Families, and Liability, March 2016</t>
  </si>
  <si>
    <t>Total Expenditures to date as of 9/16</t>
  </si>
  <si>
    <t>Total %</t>
  </si>
  <si>
    <t>Subsidy Children, Families, and Liability, SFY 2016</t>
  </si>
  <si>
    <t>Subsidy Children, Families, and Liability, SFY 2015</t>
  </si>
  <si>
    <t>Dorchester</t>
  </si>
  <si>
    <t>Subsidy Children, Families, and Liability, SFY 2017</t>
  </si>
  <si>
    <t>April 2018 Report - Subsidy Children, Families, and Liability, December 2017</t>
  </si>
  <si>
    <t>March 2018 Report - Subsidy Children, Families, and Liability, November 2017</t>
  </si>
  <si>
    <t>February 2018 Report - Subsidy Children, Families, and Liability, October 2017</t>
  </si>
  <si>
    <t>January 2018 Report - Subsidy Children, Families, and Liability, September 2017</t>
  </si>
  <si>
    <t>December 2017 Report - Subsidy Children, Families, and Liability, August 2017</t>
  </si>
  <si>
    <t>November 2017 Report - Subsidy Children, Families, and Liability, July 2017</t>
  </si>
  <si>
    <t>October 2017 Report - Subsidy Children, Families, and Liability, June 2017</t>
  </si>
  <si>
    <t>September 2017 Report - Subsidy Children, Families, and Liability, May 2017</t>
  </si>
  <si>
    <t>August 2017 Report - Subsidy Children, Families, and Liability, Apr 2017</t>
  </si>
  <si>
    <t>July 2017 Report - Subsidy Children, Families, and Liability, Mar 2017</t>
  </si>
  <si>
    <t>June 2017 Report - Subsidy Children, Families, and Liability, Feb 2017</t>
  </si>
  <si>
    <t>May 2017 Report - Children, Families, and Liability, Jan 2017</t>
  </si>
  <si>
    <t>April 2017 Report - Subsidy Children, Families, and Liability, Dec 2016</t>
  </si>
  <si>
    <t>March 2017 Report - Subsidy Children, Families, and Liability, Nov 2016</t>
  </si>
  <si>
    <t>February 2017 Report - Subsidy Children, Families, and Liability, Oct 2016</t>
  </si>
  <si>
    <t>January 2017 Report - Subsidy Children, Families, and Liability, Sep 2016</t>
  </si>
  <si>
    <t>December 2016 Report - Subsidy Children, Families, and Liability, Aug 2016</t>
  </si>
  <si>
    <t>November 2016 Report - Subsidy Children, Families, and Liability, Jul 2016</t>
  </si>
  <si>
    <t>October 2016 Report - Subsidy Children, Families, and Liability, Jun 2016</t>
  </si>
  <si>
    <t>September 2016 Report - Subsidy Children, Families, and Liability, May 2016</t>
  </si>
  <si>
    <t>August 2016 Report - Subsidy Children, Families, and Liability, April 2016</t>
  </si>
  <si>
    <t>July 2016 Report - Subsidy Children, Families, and Liability, March 2016</t>
  </si>
  <si>
    <t>June 2016 Report - Subsidy Children, Families, and Liability, February 2016</t>
  </si>
  <si>
    <t>May 2016 Report - Subsidy Children, Families, and Liability, January 2016</t>
  </si>
  <si>
    <t>April 2016 Report - Subsidy Children, Families, and Liability, December 2015</t>
  </si>
  <si>
    <t>May 2018 Report - Subsidy Children, Families, and Liability, January 2018</t>
  </si>
  <si>
    <t>June 2018 Report - Subsidy Children, Families, and Liability, February 2018</t>
  </si>
  <si>
    <t xml:space="preserve">July 2018 Report - Subsidy Children, Families, and Liability, March 2018     </t>
  </si>
  <si>
    <t>CHILDREN</t>
  </si>
  <si>
    <t>FAMILIES</t>
  </si>
  <si>
    <t>LIABILITY</t>
  </si>
  <si>
    <t>NON-TCA</t>
  </si>
  <si>
    <t>TOTAL</t>
  </si>
  <si>
    <t xml:space="preserve">August 2018 Report - Subsidy Children, Families, and Liability, April 2018     
</t>
  </si>
  <si>
    <t xml:space="preserve">                          September 2018 Report - Subsidy Children, Families, and Liability, May 2018 </t>
  </si>
  <si>
    <t xml:space="preserve">                          October 2018 Report - Subsidy Children, Families, and Liability:  Reporting Month, June 2018     
</t>
  </si>
  <si>
    <t xml:space="preserve">                          November 2018 Report - Subsidy Children, Families, and Liability:  Reporting Month, July 2018     
</t>
  </si>
  <si>
    <t>Subsidy Children, Families, and Liability, SFY 2018</t>
  </si>
  <si>
    <t>November 2018 Report - Liability for Children and Families Receiving Child Care Scholarships, July 2018</t>
  </si>
  <si>
    <t>Date Interval - July 1 - July 31, 2018</t>
  </si>
  <si>
    <t>Selection Criteria:</t>
  </si>
  <si>
    <t>Warning:  Reports requesting all records or large output may have a long runtime</t>
  </si>
  <si>
    <t>Date Interval:</t>
  </si>
  <si>
    <t xml:space="preserve">8/1/2018  - 8/31/2018 </t>
  </si>
  <si>
    <t xml:space="preserve">                          November 2018 Report - Subsidy Children, Families, and Liability:  Reporting Month, August 2018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</si>
</sst>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\$#,##0.00;[Red]&quot;($&quot;#,##0.00\)"/>
    <numFmt numFmtId="168" formatCode="\$#,##0.00;&quot;($&quot;#,##0.00\)"/>
  </numFmts>
  <fonts count="34" x14ac:knownFonts="1">
    <font>
      <sz val="12"/>
      <name val="Arial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sz val="9"/>
      <color indexed="63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63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sz val="9"/>
      <color indexed="8"/>
      <name val="Arial"/>
      <family val="2"/>
    </font>
    <font>
      <b/>
      <sz val="16"/>
      <color theme="1"/>
      <name val="Calibri"/>
      <family val="2"/>
      <scheme val="minor"/>
    </font>
    <font>
      <sz val="6"/>
      <color indexed="8"/>
      <name val="Arial"/>
    </font>
    <font>
      <b/>
      <sz val="12"/>
      <color indexed="8"/>
      <name val="Arial"/>
    </font>
    <font>
      <sz val="10"/>
      <color indexed="8"/>
      <name val="Arial"/>
    </font>
    <font>
      <b/>
      <sz val="10"/>
      <color indexed="8"/>
      <name val="Arial"/>
    </font>
    <font>
      <sz val="9"/>
      <color indexed="63"/>
      <name val="Arial"/>
    </font>
    <font>
      <b/>
      <sz val="9"/>
      <color indexed="8"/>
      <name val="Arial"/>
    </font>
    <font>
      <b/>
      <sz val="9"/>
      <color indexed="9"/>
      <name val="Arial"/>
    </font>
    <font>
      <b/>
      <sz val="9"/>
      <color indexed="63"/>
      <name val="Arial"/>
    </font>
    <font>
      <sz val="9"/>
      <color indexed="8"/>
      <name val="Arial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9"/>
      </patternFill>
    </fill>
    <fill>
      <patternFill patternType="solid">
        <fgColor indexed="30"/>
        <bgColor indexed="9"/>
      </patternFill>
    </fill>
    <fill>
      <patternFill patternType="solid">
        <fgColor rgb="FFCCFFCC"/>
        <bgColor indexed="9"/>
      </patternFill>
    </fill>
    <fill>
      <patternFill patternType="solid">
        <fgColor rgb="FFFFFFCC"/>
        <bgColor indexed="9"/>
      </patternFill>
    </fill>
    <fill>
      <patternFill patternType="solid">
        <fgColor rgb="FFCCCCFF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3"/>
        <bgColor indexed="9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 style="thin">
        <color indexed="55"/>
      </bottom>
      <diagonal/>
    </border>
    <border>
      <left/>
      <right/>
      <top style="thin">
        <color indexed="54"/>
      </top>
      <bottom style="thin">
        <color indexed="55"/>
      </bottom>
      <diagonal/>
    </border>
    <border>
      <left/>
      <right style="thin">
        <color indexed="54"/>
      </right>
      <top style="thin">
        <color indexed="54"/>
      </top>
      <bottom style="thin">
        <color indexed="55"/>
      </bottom>
      <diagonal/>
    </border>
    <border>
      <left style="thin">
        <color indexed="54"/>
      </left>
      <right style="thin">
        <color indexed="21"/>
      </right>
      <top style="thin">
        <color indexed="54"/>
      </top>
      <bottom style="thin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54"/>
      </bottom>
      <diagonal/>
    </border>
    <border>
      <left/>
      <right/>
      <top/>
      <bottom style="thin">
        <color indexed="8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4" xfId="1" applyNumberFormat="1" applyFont="1" applyBorder="1"/>
    <xf numFmtId="164" fontId="0" fillId="0" borderId="0" xfId="1" applyNumberFormat="1" applyFont="1" applyBorder="1"/>
    <xf numFmtId="164" fontId="0" fillId="0" borderId="8" xfId="1" applyNumberFormat="1" applyFont="1" applyBorder="1"/>
    <xf numFmtId="164" fontId="0" fillId="0" borderId="9" xfId="1" applyNumberFormat="1" applyFont="1" applyBorder="1"/>
    <xf numFmtId="0" fontId="5" fillId="0" borderId="1" xfId="0" applyFont="1" applyBorder="1"/>
    <xf numFmtId="0" fontId="5" fillId="0" borderId="0" xfId="0" applyFont="1"/>
    <xf numFmtId="14" fontId="0" fillId="0" borderId="0" xfId="0" applyNumberFormat="1"/>
    <xf numFmtId="0" fontId="3" fillId="0" borderId="8" xfId="0" applyFont="1" applyBorder="1"/>
    <xf numFmtId="0" fontId="3" fillId="0" borderId="8" xfId="0" applyFont="1" applyBorder="1" applyAlignment="1">
      <alignment vertical="top"/>
    </xf>
    <xf numFmtId="0" fontId="4" fillId="0" borderId="9" xfId="0" applyFont="1" applyBorder="1"/>
    <xf numFmtId="0" fontId="0" fillId="0" borderId="0" xfId="0" applyBorder="1"/>
    <xf numFmtId="164" fontId="0" fillId="0" borderId="10" xfId="1" applyNumberFormat="1" applyFont="1" applyBorder="1"/>
    <xf numFmtId="164" fontId="0" fillId="0" borderId="7" xfId="1" applyNumberFormat="1" applyFont="1" applyBorder="1"/>
    <xf numFmtId="0" fontId="0" fillId="0" borderId="10" xfId="0" applyBorder="1"/>
    <xf numFmtId="0" fontId="0" fillId="0" borderId="8" xfId="0" applyBorder="1"/>
    <xf numFmtId="165" fontId="0" fillId="0" borderId="6" xfId="2" applyNumberFormat="1" applyFont="1" applyBorder="1"/>
    <xf numFmtId="165" fontId="0" fillId="0" borderId="10" xfId="2" applyNumberFormat="1" applyFont="1" applyBorder="1"/>
    <xf numFmtId="165" fontId="0" fillId="0" borderId="4" xfId="2" applyNumberFormat="1" applyFont="1" applyBorder="1"/>
    <xf numFmtId="165" fontId="0" fillId="0" borderId="0" xfId="2" applyNumberFormat="1" applyFont="1" applyBorder="1"/>
    <xf numFmtId="164" fontId="4" fillId="0" borderId="2" xfId="1" applyNumberFormat="1" applyFont="1" applyBorder="1"/>
    <xf numFmtId="164" fontId="4" fillId="0" borderId="3" xfId="1" applyNumberFormat="1" applyFont="1" applyBorder="1"/>
    <xf numFmtId="165" fontId="0" fillId="0" borderId="7" xfId="2" applyNumberFormat="1" applyFont="1" applyBorder="1"/>
    <xf numFmtId="165" fontId="0" fillId="0" borderId="8" xfId="2" applyNumberFormat="1" applyFont="1" applyBorder="1"/>
    <xf numFmtId="165" fontId="4" fillId="0" borderId="1" xfId="2" applyNumberFormat="1" applyFont="1" applyBorder="1"/>
    <xf numFmtId="165" fontId="4" fillId="0" borderId="2" xfId="2" applyNumberFormat="1" applyFont="1" applyBorder="1"/>
    <xf numFmtId="165" fontId="4" fillId="0" borderId="3" xfId="2" applyNumberFormat="1" applyFont="1" applyBorder="1"/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0" xfId="2" applyNumberFormat="1" applyFont="1"/>
    <xf numFmtId="165" fontId="0" fillId="0" borderId="2" xfId="2" applyNumberFormat="1" applyFont="1" applyBorder="1"/>
    <xf numFmtId="165" fontId="0" fillId="0" borderId="3" xfId="2" applyNumberFormat="1" applyFont="1" applyBorder="1"/>
    <xf numFmtId="164" fontId="1" fillId="0" borderId="7" xfId="1" applyNumberFormat="1" applyFont="1" applyBorder="1"/>
    <xf numFmtId="165" fontId="1" fillId="0" borderId="0" xfId="2" applyNumberFormat="1"/>
    <xf numFmtId="165" fontId="1" fillId="0" borderId="8" xfId="2" applyNumberFormat="1" applyFont="1" applyBorder="1"/>
    <xf numFmtId="164" fontId="1" fillId="0" borderId="8" xfId="1" applyNumberFormat="1" applyFont="1" applyBorder="1"/>
    <xf numFmtId="164" fontId="1" fillId="0" borderId="9" xfId="1" applyNumberFormat="1" applyFont="1" applyBorder="1"/>
    <xf numFmtId="165" fontId="1" fillId="0" borderId="2" xfId="2" applyNumberFormat="1" applyFont="1" applyBorder="1"/>
    <xf numFmtId="165" fontId="1" fillId="0" borderId="3" xfId="2" applyNumberFormat="1" applyFont="1" applyBorder="1"/>
    <xf numFmtId="165" fontId="1" fillId="0" borderId="0" xfId="2" applyNumberFormat="1" applyFont="1" applyBorder="1"/>
    <xf numFmtId="164" fontId="4" fillId="0" borderId="1" xfId="1" applyNumberFormat="1" applyFont="1" applyBorder="1"/>
    <xf numFmtId="165" fontId="1" fillId="0" borderId="1" xfId="2" applyNumberFormat="1" applyFont="1" applyBorder="1"/>
    <xf numFmtId="165" fontId="1" fillId="0" borderId="0" xfId="2" applyNumberFormat="1" applyFont="1"/>
    <xf numFmtId="165" fontId="4" fillId="0" borderId="9" xfId="2" applyNumberFormat="1" applyFont="1" applyBorder="1"/>
    <xf numFmtId="165" fontId="0" fillId="0" borderId="9" xfId="2" applyNumberFormat="1" applyFont="1" applyBorder="1"/>
    <xf numFmtId="164" fontId="0" fillId="0" borderId="1" xfId="1" applyNumberFormat="1" applyFont="1" applyBorder="1"/>
    <xf numFmtId="164" fontId="0" fillId="0" borderId="2" xfId="1" applyNumberFormat="1" applyFont="1" applyBorder="1"/>
    <xf numFmtId="164" fontId="0" fillId="0" borderId="3" xfId="1" applyNumberFormat="1" applyFont="1" applyBorder="1"/>
    <xf numFmtId="165" fontId="1" fillId="0" borderId="7" xfId="2" applyNumberFormat="1" applyFont="1" applyBorder="1"/>
    <xf numFmtId="165" fontId="1" fillId="0" borderId="9" xfId="2" applyNumberFormat="1" applyFont="1" applyBorder="1"/>
    <xf numFmtId="164" fontId="1" fillId="0" borderId="1" xfId="1" applyNumberFormat="1" applyFont="1" applyBorder="1"/>
    <xf numFmtId="164" fontId="1" fillId="0" borderId="2" xfId="1" applyNumberFormat="1" applyFont="1" applyBorder="1"/>
    <xf numFmtId="164" fontId="1" fillId="0" borderId="3" xfId="1" applyNumberFormat="1" applyFont="1" applyBorder="1"/>
    <xf numFmtId="0" fontId="4" fillId="0" borderId="11" xfId="0" applyFont="1" applyBorder="1"/>
    <xf numFmtId="0" fontId="0" fillId="0" borderId="6" xfId="0" applyBorder="1" applyAlignment="1">
      <alignment horizontal="center"/>
    </xf>
    <xf numFmtId="165" fontId="1" fillId="0" borderId="10" xfId="2" applyNumberFormat="1" applyFont="1" applyBorder="1"/>
    <xf numFmtId="0" fontId="0" fillId="0" borderId="11" xfId="0" applyBorder="1"/>
    <xf numFmtId="0" fontId="0" fillId="0" borderId="9" xfId="0" applyBorder="1"/>
    <xf numFmtId="164" fontId="1" fillId="0" borderId="0" xfId="1" applyNumberFormat="1" applyFont="1" applyBorder="1"/>
    <xf numFmtId="0" fontId="0" fillId="0" borderId="0" xfId="0" applyFill="1" applyBorder="1"/>
    <xf numFmtId="43" fontId="0" fillId="0" borderId="0" xfId="0" applyNumberFormat="1"/>
    <xf numFmtId="0" fontId="5" fillId="0" borderId="1" xfId="0" applyFont="1" applyBorder="1" applyAlignment="1">
      <alignment horizontal="left" indent="1"/>
    </xf>
    <xf numFmtId="0" fontId="5" fillId="0" borderId="1" xfId="0" applyFont="1" applyBorder="1" applyAlignment="1">
      <alignment horizontal="left" indent="2"/>
    </xf>
    <xf numFmtId="164" fontId="0" fillId="0" borderId="0" xfId="1" applyNumberFormat="1" applyFont="1"/>
    <xf numFmtId="164" fontId="0" fillId="0" borderId="0" xfId="1" applyNumberFormat="1" applyFont="1" applyFill="1" applyBorder="1"/>
    <xf numFmtId="0" fontId="5" fillId="0" borderId="1" xfId="0" applyFont="1" applyBorder="1" applyAlignment="1">
      <alignment horizontal="center"/>
    </xf>
    <xf numFmtId="0" fontId="4" fillId="0" borderId="0" xfId="0" applyFont="1"/>
    <xf numFmtId="165" fontId="6" fillId="0" borderId="0" xfId="2" applyNumberFormat="1" applyFont="1"/>
    <xf numFmtId="165" fontId="6" fillId="0" borderId="2" xfId="2" applyNumberFormat="1" applyFont="1" applyBorder="1"/>
    <xf numFmtId="165" fontId="4" fillId="0" borderId="0" xfId="2" applyNumberFormat="1" applyFont="1" applyBorder="1"/>
    <xf numFmtId="164" fontId="0" fillId="0" borderId="5" xfId="1" applyNumberFormat="1" applyFont="1" applyBorder="1"/>
    <xf numFmtId="164" fontId="0" fillId="0" borderId="11" xfId="1" applyNumberFormat="1" applyFont="1" applyBorder="1"/>
    <xf numFmtId="165" fontId="0" fillId="0" borderId="12" xfId="2" applyNumberFormat="1" applyFont="1" applyBorder="1"/>
    <xf numFmtId="165" fontId="0" fillId="0" borderId="13" xfId="2" applyNumberFormat="1" applyFont="1" applyBorder="1"/>
    <xf numFmtId="9" fontId="0" fillId="0" borderId="0" xfId="3" applyFont="1"/>
    <xf numFmtId="165" fontId="0" fillId="0" borderId="0" xfId="0" applyNumberFormat="1"/>
    <xf numFmtId="165" fontId="1" fillId="0" borderId="8" xfId="2" applyNumberFormat="1" applyFont="1" applyFill="1" applyBorder="1"/>
    <xf numFmtId="44" fontId="0" fillId="0" borderId="0" xfId="0" applyNumberFormat="1"/>
    <xf numFmtId="39" fontId="4" fillId="0" borderId="0" xfId="2" applyNumberFormat="1" applyFont="1" applyBorder="1"/>
    <xf numFmtId="39" fontId="1" fillId="0" borderId="0" xfId="2" applyNumberFormat="1" applyFont="1" applyBorder="1"/>
    <xf numFmtId="39" fontId="0" fillId="0" borderId="0" xfId="2" applyNumberFormat="1" applyFont="1"/>
    <xf numFmtId="0" fontId="0" fillId="0" borderId="0" xfId="0" applyBorder="1" applyAlignment="1">
      <alignment horizontal="center"/>
    </xf>
    <xf numFmtId="44" fontId="0" fillId="0" borderId="0" xfId="0" applyNumberFormat="1" applyBorder="1"/>
    <xf numFmtId="165" fontId="0" fillId="0" borderId="0" xfId="0" applyNumberFormat="1" applyBorder="1"/>
    <xf numFmtId="0" fontId="0" fillId="0" borderId="0" xfId="0" applyAlignment="1">
      <alignment horizontal="center"/>
    </xf>
    <xf numFmtId="164" fontId="0" fillId="0" borderId="8" xfId="1" applyNumberFormat="1" applyFont="1" applyBorder="1" applyAlignment="1">
      <alignment horizontal="center"/>
    </xf>
    <xf numFmtId="39" fontId="4" fillId="0" borderId="0" xfId="2" applyNumberFormat="1" applyFont="1" applyBorder="1" applyAlignment="1">
      <alignment horizontal="center"/>
    </xf>
    <xf numFmtId="39" fontId="1" fillId="0" borderId="0" xfId="2" applyNumberFormat="1" applyFont="1" applyBorder="1" applyAlignment="1">
      <alignment horizontal="center"/>
    </xf>
    <xf numFmtId="165" fontId="1" fillId="0" borderId="8" xfId="2" applyNumberFormat="1" applyFont="1" applyBorder="1" applyAlignment="1">
      <alignment horizontal="center"/>
    </xf>
    <xf numFmtId="39" fontId="0" fillId="0" borderId="0" xfId="2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164" fontId="1" fillId="0" borderId="2" xfId="1" applyNumberFormat="1" applyFont="1" applyBorder="1" applyAlignment="1">
      <alignment horizontal="center"/>
    </xf>
    <xf numFmtId="164" fontId="1" fillId="0" borderId="3" xfId="1" applyNumberFormat="1" applyFont="1" applyBorder="1" applyAlignment="1">
      <alignment horizontal="center"/>
    </xf>
    <xf numFmtId="165" fontId="1" fillId="0" borderId="2" xfId="2" applyNumberFormat="1" applyFont="1" applyBorder="1" applyAlignment="1">
      <alignment horizontal="center"/>
    </xf>
    <xf numFmtId="165" fontId="1" fillId="0" borderId="3" xfId="2" applyNumberFormat="1" applyFont="1" applyBorder="1" applyAlignment="1">
      <alignment horizontal="center"/>
    </xf>
    <xf numFmtId="2" fontId="4" fillId="0" borderId="0" xfId="2" applyNumberFormat="1" applyFont="1" applyBorder="1"/>
    <xf numFmtId="2" fontId="0" fillId="0" borderId="0" xfId="0" applyNumberFormat="1"/>
    <xf numFmtId="2" fontId="0" fillId="0" borderId="0" xfId="0" applyNumberFormat="1" applyBorder="1"/>
    <xf numFmtId="2" fontId="0" fillId="0" borderId="0" xfId="0" applyNumberFormat="1" applyBorder="1" applyAlignment="1">
      <alignment horizontal="center"/>
    </xf>
    <xf numFmtId="165" fontId="4" fillId="0" borderId="0" xfId="2" applyNumberFormat="1" applyFont="1" applyBorder="1" applyAlignment="1">
      <alignment horizontal="center"/>
    </xf>
    <xf numFmtId="165" fontId="1" fillId="0" borderId="0" xfId="2" applyNumberFormat="1" applyFont="1" applyBorder="1" applyAlignment="1">
      <alignment horizontal="center"/>
    </xf>
    <xf numFmtId="165" fontId="0" fillId="0" borderId="0" xfId="2" applyNumberFormat="1" applyFont="1" applyAlignment="1">
      <alignment horizontal="center"/>
    </xf>
    <xf numFmtId="42" fontId="0" fillId="0" borderId="0" xfId="2" applyNumberFormat="1" applyFont="1"/>
    <xf numFmtId="42" fontId="0" fillId="0" borderId="0" xfId="2" applyNumberFormat="1" applyFont="1" applyAlignment="1">
      <alignment horizontal="center"/>
    </xf>
    <xf numFmtId="164" fontId="0" fillId="0" borderId="6" xfId="1" applyNumberFormat="1" applyFont="1" applyBorder="1"/>
    <xf numFmtId="0" fontId="1" fillId="0" borderId="0" xfId="0" applyFont="1"/>
    <xf numFmtId="44" fontId="0" fillId="0" borderId="0" xfId="2" applyFont="1"/>
    <xf numFmtId="165" fontId="1" fillId="0" borderId="0" xfId="2" applyNumberFormat="1" applyFont="1" applyFill="1" applyBorder="1"/>
    <xf numFmtId="1" fontId="0" fillId="0" borderId="0" xfId="0" applyNumberFormat="1"/>
    <xf numFmtId="166" fontId="0" fillId="0" borderId="0" xfId="3" applyNumberFormat="1" applyFont="1"/>
    <xf numFmtId="166" fontId="0" fillId="0" borderId="0" xfId="0" applyNumberFormat="1"/>
    <xf numFmtId="164" fontId="0" fillId="0" borderId="0" xfId="0" applyNumberFormat="1"/>
    <xf numFmtId="164" fontId="0" fillId="0" borderId="14" xfId="1" applyNumberFormat="1" applyFont="1" applyBorder="1"/>
    <xf numFmtId="164" fontId="0" fillId="0" borderId="15" xfId="1" applyNumberFormat="1" applyFont="1" applyBorder="1"/>
    <xf numFmtId="164" fontId="0" fillId="0" borderId="12" xfId="1" applyNumberFormat="1" applyFont="1" applyBorder="1"/>
    <xf numFmtId="166" fontId="0" fillId="0" borderId="0" xfId="3" applyNumberFormat="1" applyFont="1" applyBorder="1" applyAlignment="1">
      <alignment horizontal="center"/>
    </xf>
    <xf numFmtId="166" fontId="0" fillId="0" borderId="0" xfId="4" applyNumberFormat="1" applyFont="1"/>
    <xf numFmtId="166" fontId="0" fillId="0" borderId="0" xfId="4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10" fillId="0" borderId="0" xfId="1" applyNumberFormat="1" applyFon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5" fontId="0" fillId="0" borderId="14" xfId="2" applyNumberFormat="1" applyFont="1" applyBorder="1"/>
    <xf numFmtId="165" fontId="0" fillId="0" borderId="15" xfId="2" applyNumberFormat="1" applyFont="1" applyBorder="1"/>
    <xf numFmtId="166" fontId="0" fillId="0" borderId="13" xfId="3" applyNumberFormat="1" applyFont="1" applyBorder="1"/>
    <xf numFmtId="166" fontId="0" fillId="0" borderId="14" xfId="3" applyNumberFormat="1" applyFont="1" applyBorder="1"/>
    <xf numFmtId="166" fontId="0" fillId="0" borderId="15" xfId="3" applyNumberFormat="1" applyFont="1" applyBorder="1"/>
    <xf numFmtId="166" fontId="0" fillId="0" borderId="12" xfId="3" applyNumberFormat="1" applyFont="1" applyBorder="1"/>
    <xf numFmtId="0" fontId="0" fillId="0" borderId="13" xfId="0" applyFont="1" applyFill="1" applyBorder="1" applyAlignment="1">
      <alignment horizontal="center"/>
    </xf>
    <xf numFmtId="164" fontId="0" fillId="0" borderId="6" xfId="0" applyNumberFormat="1" applyBorder="1"/>
    <xf numFmtId="164" fontId="0" fillId="0" borderId="4" xfId="0" applyNumberFormat="1" applyBorder="1"/>
    <xf numFmtId="0" fontId="11" fillId="2" borderId="0" xfId="0" applyFont="1" applyFill="1" applyAlignment="1">
      <alignment horizontal="left"/>
    </xf>
    <xf numFmtId="49" fontId="13" fillId="3" borderId="0" xfId="0" applyNumberFormat="1" applyFont="1" applyFill="1" applyAlignment="1">
      <alignment vertical="center"/>
    </xf>
    <xf numFmtId="49" fontId="15" fillId="3" borderId="20" xfId="0" applyNumberFormat="1" applyFont="1" applyFill="1" applyBorder="1" applyAlignment="1">
      <alignment horizontal="center"/>
    </xf>
    <xf numFmtId="49" fontId="14" fillId="2" borderId="21" xfId="0" applyNumberFormat="1" applyFont="1" applyFill="1" applyBorder="1" applyAlignment="1">
      <alignment horizontal="left"/>
    </xf>
    <xf numFmtId="0" fontId="13" fillId="2" borderId="21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167" fontId="17" fillId="2" borderId="21" xfId="0" applyNumberFormat="1" applyFont="1" applyFill="1" applyBorder="1" applyAlignment="1">
      <alignment horizontal="center" vertical="center"/>
    </xf>
    <xf numFmtId="167" fontId="14" fillId="2" borderId="21" xfId="0" applyNumberFormat="1" applyFont="1" applyFill="1" applyBorder="1" applyAlignment="1">
      <alignment horizontal="center" vertical="center"/>
    </xf>
    <xf numFmtId="49" fontId="14" fillId="2" borderId="21" xfId="0" applyNumberFormat="1" applyFont="1" applyFill="1" applyBorder="1" applyAlignment="1">
      <alignment horizontal="left" vertical="center"/>
    </xf>
    <xf numFmtId="49" fontId="14" fillId="4" borderId="21" xfId="0" applyNumberFormat="1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168" fontId="14" fillId="4" borderId="21" xfId="0" applyNumberFormat="1" applyFont="1" applyFill="1" applyBorder="1" applyAlignment="1">
      <alignment horizontal="center" vertical="center"/>
    </xf>
    <xf numFmtId="49" fontId="19" fillId="2" borderId="0" xfId="0" applyNumberFormat="1" applyFont="1" applyFill="1" applyAlignment="1">
      <alignment vertical="center"/>
    </xf>
    <xf numFmtId="49" fontId="21" fillId="8" borderId="20" xfId="0" applyNumberFormat="1" applyFont="1" applyFill="1" applyBorder="1" applyAlignment="1">
      <alignment horizontal="center"/>
    </xf>
    <xf numFmtId="49" fontId="20" fillId="5" borderId="21" xfId="0" applyNumberFormat="1" applyFont="1" applyFill="1" applyBorder="1" applyAlignment="1">
      <alignment horizontal="center" vertical="center"/>
    </xf>
    <xf numFmtId="49" fontId="20" fillId="6" borderId="21" xfId="0" applyNumberFormat="1" applyFont="1" applyFill="1" applyBorder="1" applyAlignment="1">
      <alignment horizontal="center" vertical="center"/>
    </xf>
    <xf numFmtId="49" fontId="20" fillId="7" borderId="21" xfId="0" applyNumberFormat="1" applyFont="1" applyFill="1" applyBorder="1" applyAlignment="1">
      <alignment horizontal="center" vertical="center"/>
    </xf>
    <xf numFmtId="49" fontId="20" fillId="2" borderId="21" xfId="0" applyNumberFormat="1" applyFont="1" applyFill="1" applyBorder="1" applyAlignment="1">
      <alignment horizontal="left"/>
    </xf>
    <xf numFmtId="0" fontId="19" fillId="2" borderId="21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167" fontId="23" fillId="2" borderId="21" xfId="0" applyNumberFormat="1" applyFont="1" applyFill="1" applyBorder="1" applyAlignment="1">
      <alignment horizontal="center" vertical="center"/>
    </xf>
    <xf numFmtId="167" fontId="20" fillId="2" borderId="21" xfId="0" applyNumberFormat="1" applyFont="1" applyFill="1" applyBorder="1" applyAlignment="1">
      <alignment horizontal="center" vertical="center"/>
    </xf>
    <xf numFmtId="49" fontId="20" fillId="2" borderId="21" xfId="0" applyNumberFormat="1" applyFont="1" applyFill="1" applyBorder="1" applyAlignment="1">
      <alignment horizontal="left" vertical="center"/>
    </xf>
    <xf numFmtId="49" fontId="20" fillId="4" borderId="21" xfId="0" applyNumberFormat="1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center" vertical="center"/>
    </xf>
    <xf numFmtId="168" fontId="20" fillId="4" borderId="21" xfId="0" applyNumberFormat="1" applyFont="1" applyFill="1" applyBorder="1" applyAlignment="1">
      <alignment horizontal="center" vertical="center"/>
    </xf>
    <xf numFmtId="49" fontId="14" fillId="9" borderId="21" xfId="0" applyNumberFormat="1" applyFont="1" applyFill="1" applyBorder="1" applyAlignment="1">
      <alignment horizontal="center" vertical="center"/>
    </xf>
    <xf numFmtId="49" fontId="14" fillId="10" borderId="21" xfId="0" applyNumberFormat="1" applyFont="1" applyFill="1" applyBorder="1" applyAlignment="1">
      <alignment horizontal="center" vertical="center"/>
    </xf>
    <xf numFmtId="49" fontId="14" fillId="11" borderId="21" xfId="0" applyNumberFormat="1" applyFont="1" applyFill="1" applyBorder="1" applyAlignment="1">
      <alignment horizontal="center" vertical="center"/>
    </xf>
    <xf numFmtId="0" fontId="5" fillId="12" borderId="1" xfId="0" applyFont="1" applyFill="1" applyBorder="1"/>
    <xf numFmtId="0" fontId="0" fillId="12" borderId="2" xfId="0" applyFill="1" applyBorder="1"/>
    <xf numFmtId="0" fontId="0" fillId="12" borderId="3" xfId="0" applyFill="1" applyBorder="1"/>
    <xf numFmtId="0" fontId="0" fillId="12" borderId="1" xfId="0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5" fillId="13" borderId="1" xfId="0" applyFont="1" applyFill="1" applyBorder="1"/>
    <xf numFmtId="0" fontId="0" fillId="13" borderId="2" xfId="0" applyFill="1" applyBorder="1"/>
    <xf numFmtId="0" fontId="0" fillId="13" borderId="3" xfId="0" applyFill="1" applyBorder="1"/>
    <xf numFmtId="0" fontId="0" fillId="13" borderId="1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5" fillId="14" borderId="1" xfId="0" applyFont="1" applyFill="1" applyBorder="1"/>
    <xf numFmtId="0" fontId="0" fillId="14" borderId="2" xfId="0" applyFill="1" applyBorder="1"/>
    <xf numFmtId="0" fontId="0" fillId="14" borderId="3" xfId="0" applyFill="1" applyBorder="1"/>
    <xf numFmtId="0" fontId="0" fillId="14" borderId="1" xfId="0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165" fontId="0" fillId="0" borderId="0" xfId="3" applyNumberFormat="1" applyFont="1"/>
    <xf numFmtId="167" fontId="0" fillId="0" borderId="0" xfId="0" applyNumberFormat="1"/>
    <xf numFmtId="43" fontId="0" fillId="0" borderId="0" xfId="1" applyFont="1"/>
    <xf numFmtId="164" fontId="0" fillId="0" borderId="13" xfId="1" applyNumberFormat="1" applyFont="1" applyBorder="1"/>
    <xf numFmtId="0" fontId="25" fillId="2" borderId="0" xfId="0" applyFont="1" applyFill="1" applyAlignment="1">
      <alignment horizontal="left"/>
    </xf>
    <xf numFmtId="49" fontId="29" fillId="2" borderId="0" xfId="0" applyNumberFormat="1" applyFont="1" applyFill="1" applyAlignment="1">
      <alignment vertical="center"/>
    </xf>
    <xf numFmtId="49" fontId="31" fillId="8" borderId="20" xfId="0" applyNumberFormat="1" applyFont="1" applyFill="1" applyBorder="1" applyAlignment="1">
      <alignment horizontal="center"/>
    </xf>
    <xf numFmtId="49" fontId="30" fillId="5" borderId="21" xfId="0" applyNumberFormat="1" applyFont="1" applyFill="1" applyBorder="1" applyAlignment="1">
      <alignment horizontal="center" vertical="center"/>
    </xf>
    <xf numFmtId="49" fontId="30" fillId="6" borderId="21" xfId="0" applyNumberFormat="1" applyFont="1" applyFill="1" applyBorder="1" applyAlignment="1">
      <alignment horizontal="center" vertical="center"/>
    </xf>
    <xf numFmtId="49" fontId="30" fillId="7" borderId="21" xfId="0" applyNumberFormat="1" applyFont="1" applyFill="1" applyBorder="1" applyAlignment="1">
      <alignment horizontal="center" vertical="center"/>
    </xf>
    <xf numFmtId="49" fontId="30" fillId="2" borderId="21" xfId="0" applyNumberFormat="1" applyFont="1" applyFill="1" applyBorder="1" applyAlignment="1">
      <alignment horizontal="left"/>
    </xf>
    <xf numFmtId="0" fontId="29" fillId="2" borderId="21" xfId="0" applyFont="1" applyFill="1" applyBorder="1" applyAlignment="1">
      <alignment horizontal="center" vertical="center"/>
    </xf>
    <xf numFmtId="0" fontId="32" fillId="2" borderId="21" xfId="0" applyFont="1" applyFill="1" applyBorder="1" applyAlignment="1">
      <alignment horizontal="center" vertical="center"/>
    </xf>
    <xf numFmtId="0" fontId="33" fillId="2" borderId="21" xfId="0" applyFont="1" applyFill="1" applyBorder="1" applyAlignment="1">
      <alignment horizontal="center" vertical="center"/>
    </xf>
    <xf numFmtId="0" fontId="30" fillId="2" borderId="21" xfId="0" applyFont="1" applyFill="1" applyBorder="1" applyAlignment="1">
      <alignment horizontal="center" vertical="center"/>
    </xf>
    <xf numFmtId="167" fontId="33" fillId="2" borderId="21" xfId="0" applyNumberFormat="1" applyFont="1" applyFill="1" applyBorder="1" applyAlignment="1">
      <alignment horizontal="center" vertical="center"/>
    </xf>
    <xf numFmtId="167" fontId="30" fillId="2" borderId="21" xfId="0" applyNumberFormat="1" applyFont="1" applyFill="1" applyBorder="1" applyAlignment="1">
      <alignment horizontal="center" vertical="center"/>
    </xf>
    <xf numFmtId="49" fontId="30" fillId="2" borderId="21" xfId="0" applyNumberFormat="1" applyFont="1" applyFill="1" applyBorder="1" applyAlignment="1">
      <alignment horizontal="left" vertical="center"/>
    </xf>
    <xf numFmtId="49" fontId="30" fillId="4" borderId="21" xfId="0" applyNumberFormat="1" applyFont="1" applyFill="1" applyBorder="1" applyAlignment="1">
      <alignment horizontal="center" vertical="center"/>
    </xf>
    <xf numFmtId="0" fontId="30" fillId="4" borderId="21" xfId="0" applyFont="1" applyFill="1" applyBorder="1" applyAlignment="1">
      <alignment horizontal="center" vertical="center"/>
    </xf>
    <xf numFmtId="168" fontId="30" fillId="4" borderId="21" xfId="0" applyNumberFormat="1" applyFont="1" applyFill="1" applyBorder="1" applyAlignment="1">
      <alignment horizontal="center" vertical="center"/>
    </xf>
    <xf numFmtId="49" fontId="12" fillId="2" borderId="16" xfId="0" applyNumberFormat="1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49" fontId="14" fillId="9" borderId="17" xfId="0" applyNumberFormat="1" applyFont="1" applyFill="1" applyBorder="1" applyAlignment="1">
      <alignment horizontal="center" vertical="center" wrapText="1"/>
    </xf>
    <xf numFmtId="49" fontId="14" fillId="9" borderId="18" xfId="0" applyNumberFormat="1" applyFont="1" applyFill="1" applyBorder="1" applyAlignment="1">
      <alignment horizontal="center" vertical="center" wrapText="1"/>
    </xf>
    <xf numFmtId="49" fontId="14" fillId="9" borderId="19" xfId="0" applyNumberFormat="1" applyFont="1" applyFill="1" applyBorder="1" applyAlignment="1">
      <alignment horizontal="center" vertical="center" wrapText="1"/>
    </xf>
    <xf numFmtId="49" fontId="14" fillId="10" borderId="17" xfId="0" applyNumberFormat="1" applyFont="1" applyFill="1" applyBorder="1" applyAlignment="1">
      <alignment horizontal="center" vertical="center" wrapText="1"/>
    </xf>
    <xf numFmtId="49" fontId="14" fillId="10" borderId="18" xfId="0" applyNumberFormat="1" applyFont="1" applyFill="1" applyBorder="1" applyAlignment="1">
      <alignment horizontal="center" vertical="center" wrapText="1"/>
    </xf>
    <xf numFmtId="49" fontId="14" fillId="10" borderId="19" xfId="0" applyNumberFormat="1" applyFont="1" applyFill="1" applyBorder="1" applyAlignment="1">
      <alignment horizontal="center" vertical="center" wrapText="1"/>
    </xf>
    <xf numFmtId="49" fontId="14" fillId="11" borderId="17" xfId="0" applyNumberFormat="1" applyFont="1" applyFill="1" applyBorder="1" applyAlignment="1">
      <alignment horizontal="center" vertical="center" wrapText="1"/>
    </xf>
    <xf numFmtId="49" fontId="14" fillId="11" borderId="18" xfId="0" applyNumberFormat="1" applyFont="1" applyFill="1" applyBorder="1" applyAlignment="1">
      <alignment horizontal="center" vertical="center" wrapText="1"/>
    </xf>
    <xf numFmtId="49" fontId="14" fillId="11" borderId="19" xfId="0" applyNumberFormat="1" applyFont="1" applyFill="1" applyBorder="1" applyAlignment="1">
      <alignment horizontal="center" vertical="center" wrapText="1"/>
    </xf>
    <xf numFmtId="49" fontId="18" fillId="2" borderId="0" xfId="0" applyNumberFormat="1" applyFont="1" applyFill="1" applyAlignment="1">
      <alignment horizontal="left" vertical="top" wrapText="1"/>
    </xf>
    <xf numFmtId="49" fontId="18" fillId="2" borderId="0" xfId="0" applyNumberFormat="1" applyFont="1" applyFill="1" applyAlignment="1">
      <alignment horizontal="left" vertical="center" wrapText="1"/>
    </xf>
    <xf numFmtId="49" fontId="14" fillId="9" borderId="22" xfId="0" applyNumberFormat="1" applyFont="1" applyFill="1" applyBorder="1" applyAlignment="1">
      <alignment horizontal="center" vertical="center" wrapText="1"/>
    </xf>
    <xf numFmtId="49" fontId="14" fillId="10" borderId="22" xfId="0" applyNumberFormat="1" applyFont="1" applyFill="1" applyBorder="1" applyAlignment="1">
      <alignment horizontal="center" vertical="center" wrapText="1"/>
    </xf>
    <xf numFmtId="49" fontId="14" fillId="11" borderId="22" xfId="0" applyNumberFormat="1" applyFont="1" applyFill="1" applyBorder="1" applyAlignment="1">
      <alignment horizontal="center" vertical="center" wrapText="1"/>
    </xf>
    <xf numFmtId="49" fontId="18" fillId="2" borderId="0" xfId="0" applyNumberFormat="1" applyFont="1" applyFill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49" fontId="20" fillId="5" borderId="22" xfId="0" applyNumberFormat="1" applyFont="1" applyFill="1" applyBorder="1" applyAlignment="1">
      <alignment horizontal="center" vertical="center" wrapText="1"/>
    </xf>
    <xf numFmtId="49" fontId="20" fillId="6" borderId="22" xfId="0" applyNumberFormat="1" applyFont="1" applyFill="1" applyBorder="1" applyAlignment="1">
      <alignment horizontal="center" vertical="center" wrapText="1"/>
    </xf>
    <xf numFmtId="49" fontId="20" fillId="7" borderId="2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0" fillId="2" borderId="23" xfId="0" applyNumberFormat="1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49" fontId="21" fillId="8" borderId="0" xfId="0" applyNumberFormat="1" applyFont="1" applyFill="1" applyBorder="1" applyAlignment="1">
      <alignment horizontal="center"/>
    </xf>
    <xf numFmtId="0" fontId="0" fillId="0" borderId="26" xfId="0" applyBorder="1" applyAlignment="1"/>
    <xf numFmtId="49" fontId="26" fillId="2" borderId="27" xfId="0" applyNumberFormat="1" applyFont="1" applyFill="1" applyBorder="1" applyAlignment="1">
      <alignment horizontal="left"/>
    </xf>
    <xf numFmtId="49" fontId="30" fillId="5" borderId="22" xfId="0" applyNumberFormat="1" applyFont="1" applyFill="1" applyBorder="1" applyAlignment="1">
      <alignment horizontal="center" vertical="center" wrapText="1"/>
    </xf>
    <xf numFmtId="49" fontId="30" fillId="6" borderId="22" xfId="0" applyNumberFormat="1" applyFont="1" applyFill="1" applyBorder="1" applyAlignment="1">
      <alignment horizontal="center" vertical="center" wrapText="1"/>
    </xf>
    <xf numFmtId="49" fontId="30" fillId="7" borderId="22" xfId="0" applyNumberFormat="1" applyFont="1" applyFill="1" applyBorder="1" applyAlignment="1">
      <alignment horizontal="center" vertical="center" wrapText="1"/>
    </xf>
    <xf numFmtId="49" fontId="26" fillId="2" borderId="27" xfId="0" applyNumberFormat="1" applyFont="1" applyFill="1" applyBorder="1" applyAlignment="1">
      <alignment horizontal="left" vertical="center"/>
    </xf>
    <xf numFmtId="49" fontId="27" fillId="15" borderId="28" xfId="0" applyNumberFormat="1" applyFont="1" applyFill="1" applyBorder="1" applyAlignment="1">
      <alignment horizontal="left" vertical="center" wrapText="1"/>
    </xf>
    <xf numFmtId="49" fontId="28" fillId="2" borderId="0" xfId="0" applyNumberFormat="1" applyFont="1" applyFill="1" applyAlignment="1">
      <alignment horizontal="left" vertical="center"/>
    </xf>
    <xf numFmtId="49" fontId="27" fillId="2" borderId="0" xfId="0" applyNumberFormat="1" applyFont="1" applyFill="1" applyAlignment="1">
      <alignment horizontal="left" vertical="center" wrapText="1"/>
    </xf>
  </cellXfs>
  <cellStyles count="5">
    <cellStyle name="Comma" xfId="1" builtinId="3"/>
    <cellStyle name="Currency" xfId="2" builtinId="4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  <colors>
    <mruColors>
      <color rgb="FFCCCC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51" Type="http://schemas.openxmlformats.org/officeDocument/2006/relationships/theme" Target="theme/theme1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sharedStrings" Target="sharedStrings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calcChain" Target="calcChain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0</xdr:row>
      <xdr:rowOff>47625</xdr:rowOff>
    </xdr:from>
    <xdr:to>
      <xdr:col>15</xdr:col>
      <xdr:colOff>190500</xdr:colOff>
      <xdr:row>9</xdr:row>
      <xdr:rowOff>133350</xdr:rowOff>
    </xdr:to>
    <xdr:sp macro="" textlink="">
      <xdr:nvSpPr>
        <xdr:cNvPr id="2" name="TextBox 1"/>
        <xdr:cNvSpPr txBox="1"/>
      </xdr:nvSpPr>
      <xdr:spPr>
        <a:xfrm>
          <a:off x="7534275" y="47625"/>
          <a:ext cx="2705100" cy="18859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* Total expenditures shown here are actual payments made to subsidy providers in SFY 2009 based on the</a:t>
          </a:r>
          <a:r>
            <a:rPr lang="en-US" sz="1100" baseline="0"/>
            <a:t> payment date</a:t>
          </a:r>
          <a:r>
            <a:rPr lang="en-US" sz="1100"/>
            <a:t>. Monthly figures in previous</a:t>
          </a:r>
          <a:r>
            <a:rPr lang="en-US" sz="1100" baseline="0"/>
            <a:t> sheets </a:t>
          </a:r>
          <a:r>
            <a:rPr lang="en-US" sz="1100"/>
            <a:t>are CCATS liability amounts for each month regardless of when they were paid. Because of different ways of counting expenditures, total  CCATS liability can be slightly different  (about 2%) than total expenditures we receive from the accounting department.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352425</xdr:colOff>
      <xdr:row>3</xdr:row>
      <xdr:rowOff>0</xdr:rowOff>
    </xdr:from>
    <xdr:to>
      <xdr:col>15</xdr:col>
      <xdr:colOff>9525</xdr:colOff>
      <xdr:row>12</xdr:row>
      <xdr:rowOff>171450</xdr:rowOff>
    </xdr:to>
    <xdr:sp macro="" textlink="">
      <xdr:nvSpPr>
        <xdr:cNvPr id="2" name="TextBox 1"/>
        <xdr:cNvSpPr txBox="1"/>
      </xdr:nvSpPr>
      <xdr:spPr>
        <a:xfrm>
          <a:off x="9791700" y="600075"/>
          <a:ext cx="2705100" cy="18859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* Total expenditures shown here are actual payments made to subsidy providers in SFY 2010 based on the</a:t>
          </a:r>
          <a:r>
            <a:rPr lang="en-US" sz="1100" baseline="0"/>
            <a:t> payment date</a:t>
          </a:r>
          <a:r>
            <a:rPr lang="en-US" sz="1100"/>
            <a:t>. Monthly figures in previous</a:t>
          </a:r>
          <a:r>
            <a:rPr lang="en-US" sz="1100" baseline="0"/>
            <a:t> sheets </a:t>
          </a:r>
          <a:r>
            <a:rPr lang="en-US" sz="1100"/>
            <a:t>are CCATS liability amounts for each month regardless of when they were paid. Because of different ways of counting expenditures, total  CCATS liability can be slightly different  (usually about 2%) than total expenditures figures from FMIS.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352425</xdr:colOff>
      <xdr:row>3</xdr:row>
      <xdr:rowOff>0</xdr:rowOff>
    </xdr:from>
    <xdr:to>
      <xdr:col>15</xdr:col>
      <xdr:colOff>9525</xdr:colOff>
      <xdr:row>12</xdr:row>
      <xdr:rowOff>171450</xdr:rowOff>
    </xdr:to>
    <xdr:sp macro="" textlink="">
      <xdr:nvSpPr>
        <xdr:cNvPr id="2" name="TextBox 1"/>
        <xdr:cNvSpPr txBox="1"/>
      </xdr:nvSpPr>
      <xdr:spPr>
        <a:xfrm>
          <a:off x="9982200" y="600075"/>
          <a:ext cx="2705100" cy="18859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* Total expenditures shown here are actual payments made to subsidy providers in SFY 2011 based on the</a:t>
          </a:r>
          <a:r>
            <a:rPr lang="en-US" sz="1100" baseline="0"/>
            <a:t> payment date</a:t>
          </a:r>
          <a:r>
            <a:rPr lang="en-US" sz="1100"/>
            <a:t>. Monthly figures in previous</a:t>
          </a:r>
          <a:r>
            <a:rPr lang="en-US" sz="1100" baseline="0"/>
            <a:t> sheets </a:t>
          </a:r>
          <a:r>
            <a:rPr lang="en-US" sz="1100"/>
            <a:t>are CCATS liability amounts for each month regardless of when they were paid. Because of different ways of counting expenditures, total  CCATS liability can be slightly different  (usually about 2%) than total expenditures figures from FMIS.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352425</xdr:colOff>
      <xdr:row>3</xdr:row>
      <xdr:rowOff>0</xdr:rowOff>
    </xdr:from>
    <xdr:to>
      <xdr:col>15</xdr:col>
      <xdr:colOff>9525</xdr:colOff>
      <xdr:row>12</xdr:row>
      <xdr:rowOff>171450</xdr:rowOff>
    </xdr:to>
    <xdr:sp macro="" textlink="">
      <xdr:nvSpPr>
        <xdr:cNvPr id="2" name="TextBox 1"/>
        <xdr:cNvSpPr txBox="1"/>
      </xdr:nvSpPr>
      <xdr:spPr>
        <a:xfrm>
          <a:off x="9982200" y="600075"/>
          <a:ext cx="2705100" cy="18859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* Total expenditures shown here are actual payments made to subsidy providers in SFY 2012 based on the</a:t>
          </a:r>
          <a:r>
            <a:rPr lang="en-US" sz="1100" baseline="0"/>
            <a:t> payment date</a:t>
          </a:r>
          <a:r>
            <a:rPr lang="en-US" sz="1100"/>
            <a:t>. Monthly figures in previous</a:t>
          </a:r>
          <a:r>
            <a:rPr lang="en-US" sz="1100" baseline="0"/>
            <a:t> sheets </a:t>
          </a:r>
          <a:r>
            <a:rPr lang="en-US" sz="1100"/>
            <a:t>are CCATS liability amounts for each month regardless of when they were paid. Because of different ways of counting expenditures, total  CCATS liability can be slightly different  (usually about 2%) than total expenditures figures from FMIS.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209550</xdr:colOff>
      <xdr:row>3</xdr:row>
      <xdr:rowOff>142875</xdr:rowOff>
    </xdr:from>
    <xdr:to>
      <xdr:col>15</xdr:col>
      <xdr:colOff>628650</xdr:colOff>
      <xdr:row>13</xdr:row>
      <xdr:rowOff>123825</xdr:rowOff>
    </xdr:to>
    <xdr:sp macro="" textlink="">
      <xdr:nvSpPr>
        <xdr:cNvPr id="2" name="TextBox 1"/>
        <xdr:cNvSpPr txBox="1"/>
      </xdr:nvSpPr>
      <xdr:spPr>
        <a:xfrm>
          <a:off x="10601325" y="742950"/>
          <a:ext cx="2705100" cy="18859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* Total expenditures shown here are actual payments made to subsidy providers in SFY 2013 based on the</a:t>
          </a:r>
          <a:r>
            <a:rPr lang="en-US" sz="1100" baseline="0"/>
            <a:t> payment date</a:t>
          </a:r>
          <a:r>
            <a:rPr lang="en-US" sz="1100"/>
            <a:t>. Monthly figures in previous</a:t>
          </a:r>
          <a:r>
            <a:rPr lang="en-US" sz="1100" baseline="0"/>
            <a:t> sheets </a:t>
          </a:r>
          <a:r>
            <a:rPr lang="en-US" sz="1100"/>
            <a:t>are CCATS liability amounts for each month regardless of when they were paid. Because of different ways of counting expenditures, total  CCATS liability can be slightly different  (usually about 2%) than total expenditures figures from FMIS.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209550</xdr:colOff>
      <xdr:row>3</xdr:row>
      <xdr:rowOff>142875</xdr:rowOff>
    </xdr:from>
    <xdr:to>
      <xdr:col>15</xdr:col>
      <xdr:colOff>628650</xdr:colOff>
      <xdr:row>13</xdr:row>
      <xdr:rowOff>123825</xdr:rowOff>
    </xdr:to>
    <xdr:sp macro="" textlink="">
      <xdr:nvSpPr>
        <xdr:cNvPr id="2" name="TextBox 1"/>
        <xdr:cNvSpPr txBox="1"/>
      </xdr:nvSpPr>
      <xdr:spPr>
        <a:xfrm>
          <a:off x="10601325" y="742950"/>
          <a:ext cx="2705100" cy="18859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* Total expenditures shown here are actual payments made to subsidy providers in SFY 2014 based on the</a:t>
          </a:r>
          <a:r>
            <a:rPr lang="en-US" sz="1100" baseline="0"/>
            <a:t> payment date</a:t>
          </a:r>
          <a:r>
            <a:rPr lang="en-US" sz="1100"/>
            <a:t>. Monthly figures in previous</a:t>
          </a:r>
          <a:r>
            <a:rPr lang="en-US" sz="1100" baseline="0"/>
            <a:t> sheets </a:t>
          </a:r>
          <a:r>
            <a:rPr lang="en-US" sz="1100"/>
            <a:t>are CCATS liability amounts for each month regardless of when they were paid. Because of different ways of counting expenditures, total  CCATS liability can be slightly different  (usually about 2%) than total expenditures figures from FMIS.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A28" workbookViewId="0">
      <selection activeCell="E6" sqref="E6"/>
    </sheetView>
  </sheetViews>
  <sheetFormatPr defaultRowHeight="15" x14ac:dyDescent="0.2"/>
  <cols>
    <col min="1" max="1" width="3" bestFit="1" customWidth="1"/>
    <col min="2" max="2" width="11.44140625" bestFit="1" customWidth="1"/>
    <col min="3" max="9" width="7.77734375" customWidth="1"/>
    <col min="10" max="10" width="7.5546875" customWidth="1"/>
    <col min="11" max="11" width="11" bestFit="1" customWidth="1"/>
    <col min="12" max="12" width="9.5546875" bestFit="1" customWidth="1"/>
    <col min="13" max="13" width="11.6640625" customWidth="1"/>
    <col min="14" max="14" width="11.109375" customWidth="1"/>
    <col min="15" max="15" width="10" bestFit="1" customWidth="1"/>
  </cols>
  <sheetData>
    <row r="1" spans="1:14" ht="15.75" x14ac:dyDescent="0.25">
      <c r="D1" s="13" t="s">
        <v>38</v>
      </c>
      <c r="K1" s="14"/>
    </row>
    <row r="2" spans="1:14" ht="15.75" x14ac:dyDescent="0.25">
      <c r="C2" s="12" t="s">
        <v>30</v>
      </c>
      <c r="D2" s="2"/>
      <c r="E2" s="2"/>
      <c r="F2" s="3"/>
      <c r="G2" s="12" t="s">
        <v>29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1" t="s">
        <v>0</v>
      </c>
      <c r="D3" s="2" t="s">
        <v>1</v>
      </c>
      <c r="E3" s="2" t="s">
        <v>2</v>
      </c>
      <c r="F3" s="3" t="s">
        <v>3</v>
      </c>
      <c r="G3" s="1" t="s">
        <v>0</v>
      </c>
      <c r="H3" s="2" t="s">
        <v>1</v>
      </c>
      <c r="I3" s="2" t="s">
        <v>2</v>
      </c>
      <c r="J3" s="3" t="s">
        <v>3</v>
      </c>
      <c r="K3" s="36" t="s">
        <v>0</v>
      </c>
      <c r="L3" s="37" t="s">
        <v>1</v>
      </c>
      <c r="M3" s="37" t="s">
        <v>2</v>
      </c>
      <c r="N3" s="35" t="s">
        <v>3</v>
      </c>
    </row>
    <row r="4" spans="1:14" x14ac:dyDescent="0.2">
      <c r="A4" s="4">
        <v>1</v>
      </c>
      <c r="B4" s="15" t="s">
        <v>4</v>
      </c>
      <c r="C4">
        <v>31</v>
      </c>
      <c r="D4">
        <v>29</v>
      </c>
      <c r="E4">
        <v>384</v>
      </c>
      <c r="F4" s="45">
        <f t="shared" ref="F4:F27" si="0">SUM(C4:E4)</f>
        <v>444</v>
      </c>
      <c r="G4">
        <v>16</v>
      </c>
      <c r="H4">
        <v>15</v>
      </c>
      <c r="I4">
        <v>227</v>
      </c>
      <c r="J4" s="45">
        <f t="shared" ref="J4:J27" si="1">SUM(G4:I4)</f>
        <v>258</v>
      </c>
      <c r="K4" s="39">
        <v>6444.8691666666664</v>
      </c>
      <c r="L4" s="39">
        <v>7965.4033333333327</v>
      </c>
      <c r="M4" s="39">
        <v>74430.871666666659</v>
      </c>
      <c r="N4" s="58">
        <f t="shared" ref="N4:N27" si="2">SUM(K4:M4)</f>
        <v>88841.144166666665</v>
      </c>
    </row>
    <row r="5" spans="1:14" x14ac:dyDescent="0.2">
      <c r="A5" s="4">
        <v>2</v>
      </c>
      <c r="B5" s="15" t="s">
        <v>5</v>
      </c>
      <c r="C5">
        <v>67</v>
      </c>
      <c r="D5">
        <v>72</v>
      </c>
      <c r="E5">
        <v>735</v>
      </c>
      <c r="F5" s="45">
        <f t="shared" si="0"/>
        <v>874</v>
      </c>
      <c r="G5">
        <v>42</v>
      </c>
      <c r="H5">
        <v>36</v>
      </c>
      <c r="I5">
        <v>424</v>
      </c>
      <c r="J5" s="45">
        <f t="shared" si="1"/>
        <v>502</v>
      </c>
      <c r="K5" s="39">
        <v>19908.08083333333</v>
      </c>
      <c r="L5" s="39">
        <v>22307.837499999998</v>
      </c>
      <c r="M5" s="39">
        <v>203566.54500000001</v>
      </c>
      <c r="N5" s="44">
        <f t="shared" si="2"/>
        <v>245782.46333333335</v>
      </c>
    </row>
    <row r="6" spans="1:14" x14ac:dyDescent="0.2">
      <c r="A6" s="4">
        <v>3</v>
      </c>
      <c r="B6" s="15" t="s">
        <v>6</v>
      </c>
      <c r="C6">
        <v>335</v>
      </c>
      <c r="D6">
        <v>212</v>
      </c>
      <c r="E6">
        <v>2686</v>
      </c>
      <c r="F6" s="45">
        <f t="shared" si="0"/>
        <v>3233</v>
      </c>
      <c r="G6">
        <v>176</v>
      </c>
      <c r="H6">
        <v>116</v>
      </c>
      <c r="I6">
        <v>1650</v>
      </c>
      <c r="J6" s="45">
        <f t="shared" si="1"/>
        <v>1942</v>
      </c>
      <c r="K6" s="39">
        <v>126750.04333333333</v>
      </c>
      <c r="L6" s="39">
        <v>70202.080000000002</v>
      </c>
      <c r="M6" s="39">
        <v>813885.69166666653</v>
      </c>
      <c r="N6" s="44">
        <f t="shared" si="2"/>
        <v>1010837.8149999999</v>
      </c>
    </row>
    <row r="7" spans="1:14" x14ac:dyDescent="0.2">
      <c r="A7" s="4">
        <v>4</v>
      </c>
      <c r="B7" s="15" t="s">
        <v>7</v>
      </c>
      <c r="C7">
        <v>29</v>
      </c>
      <c r="D7">
        <v>12</v>
      </c>
      <c r="E7">
        <v>360</v>
      </c>
      <c r="F7" s="45">
        <f t="shared" si="0"/>
        <v>401</v>
      </c>
      <c r="G7">
        <v>15</v>
      </c>
      <c r="H7">
        <v>7</v>
      </c>
      <c r="I7">
        <v>212</v>
      </c>
      <c r="J7" s="45">
        <f t="shared" si="1"/>
        <v>234</v>
      </c>
      <c r="K7" s="39">
        <v>8831.2574999999997</v>
      </c>
      <c r="L7" s="39">
        <v>3434.9575</v>
      </c>
      <c r="M7" s="39">
        <v>99596.055000000008</v>
      </c>
      <c r="N7" s="44">
        <f t="shared" si="2"/>
        <v>111862.27</v>
      </c>
    </row>
    <row r="8" spans="1:14" x14ac:dyDescent="0.2">
      <c r="A8" s="4">
        <v>5</v>
      </c>
      <c r="B8" s="15" t="s">
        <v>8</v>
      </c>
      <c r="C8">
        <v>19</v>
      </c>
      <c r="D8">
        <v>8</v>
      </c>
      <c r="E8">
        <v>174</v>
      </c>
      <c r="F8" s="45">
        <f t="shared" si="0"/>
        <v>201</v>
      </c>
      <c r="G8">
        <v>9</v>
      </c>
      <c r="H8">
        <v>4</v>
      </c>
      <c r="I8">
        <v>103</v>
      </c>
      <c r="J8" s="45">
        <f t="shared" si="1"/>
        <v>116</v>
      </c>
      <c r="K8" s="39">
        <v>3828.2183333333328</v>
      </c>
      <c r="L8" s="39">
        <v>1910.5883333333331</v>
      </c>
      <c r="M8" s="39">
        <v>33240.07916666667</v>
      </c>
      <c r="N8" s="44">
        <f t="shared" si="2"/>
        <v>38978.885833333334</v>
      </c>
    </row>
    <row r="9" spans="1:14" x14ac:dyDescent="0.2">
      <c r="A9" s="4">
        <v>6</v>
      </c>
      <c r="B9" s="15" t="s">
        <v>9</v>
      </c>
      <c r="C9">
        <v>29</v>
      </c>
      <c r="D9">
        <v>9</v>
      </c>
      <c r="E9">
        <v>461</v>
      </c>
      <c r="F9" s="45">
        <f t="shared" si="0"/>
        <v>499</v>
      </c>
      <c r="G9">
        <v>15</v>
      </c>
      <c r="H9">
        <v>5</v>
      </c>
      <c r="I9">
        <v>293</v>
      </c>
      <c r="J9" s="45">
        <f t="shared" si="1"/>
        <v>313</v>
      </c>
      <c r="K9" s="39">
        <v>9031.2841666666664</v>
      </c>
      <c r="L9" s="39">
        <v>3915.9466666666667</v>
      </c>
      <c r="M9" s="39">
        <v>122501.76250000001</v>
      </c>
      <c r="N9" s="44">
        <f t="shared" si="2"/>
        <v>135448.99333333335</v>
      </c>
    </row>
    <row r="10" spans="1:14" x14ac:dyDescent="0.2">
      <c r="A10" s="4">
        <v>7</v>
      </c>
      <c r="B10" s="15" t="s">
        <v>10</v>
      </c>
      <c r="C10">
        <v>49</v>
      </c>
      <c r="D10">
        <v>32</v>
      </c>
      <c r="E10">
        <v>310</v>
      </c>
      <c r="F10" s="45">
        <f t="shared" si="0"/>
        <v>391</v>
      </c>
      <c r="G10">
        <v>32</v>
      </c>
      <c r="H10">
        <v>18</v>
      </c>
      <c r="I10">
        <v>169</v>
      </c>
      <c r="J10" s="45">
        <f t="shared" si="1"/>
        <v>219</v>
      </c>
      <c r="K10" s="39">
        <v>17255.0625</v>
      </c>
      <c r="L10" s="39">
        <v>5979.2958333333336</v>
      </c>
      <c r="M10" s="39">
        <v>73019.840833333321</v>
      </c>
      <c r="N10" s="44">
        <f t="shared" si="2"/>
        <v>96254.199166666658</v>
      </c>
    </row>
    <row r="11" spans="1:14" x14ac:dyDescent="0.2">
      <c r="A11" s="4">
        <v>8</v>
      </c>
      <c r="B11" s="15" t="s">
        <v>11</v>
      </c>
      <c r="C11">
        <v>21</v>
      </c>
      <c r="D11">
        <v>12</v>
      </c>
      <c r="E11">
        <v>487</v>
      </c>
      <c r="F11" s="45">
        <f t="shared" si="0"/>
        <v>520</v>
      </c>
      <c r="G11">
        <v>13</v>
      </c>
      <c r="H11">
        <v>7</v>
      </c>
      <c r="I11">
        <v>293</v>
      </c>
      <c r="J11" s="45">
        <f t="shared" si="1"/>
        <v>313</v>
      </c>
      <c r="K11" s="39">
        <v>7585.1641666666665</v>
      </c>
      <c r="L11" s="39">
        <v>4181.0708333333332</v>
      </c>
      <c r="M11" s="39">
        <v>144144.70416666666</v>
      </c>
      <c r="N11" s="44">
        <f t="shared" si="2"/>
        <v>155910.93916666665</v>
      </c>
    </row>
    <row r="12" spans="1:14" x14ac:dyDescent="0.2">
      <c r="A12" s="4">
        <v>9</v>
      </c>
      <c r="B12" s="15" t="s">
        <v>12</v>
      </c>
      <c r="C12">
        <v>16</v>
      </c>
      <c r="D12">
        <v>17</v>
      </c>
      <c r="E12">
        <v>290</v>
      </c>
      <c r="F12" s="45">
        <f t="shared" si="0"/>
        <v>323</v>
      </c>
      <c r="G12">
        <v>11</v>
      </c>
      <c r="H12">
        <v>11</v>
      </c>
      <c r="I12">
        <v>196</v>
      </c>
      <c r="J12" s="45">
        <f t="shared" si="1"/>
        <v>218</v>
      </c>
      <c r="K12" s="39">
        <v>5452.958333333333</v>
      </c>
      <c r="L12" s="39">
        <v>3966.7008333333338</v>
      </c>
      <c r="M12" s="39">
        <v>65447.59</v>
      </c>
      <c r="N12" s="44">
        <f t="shared" si="2"/>
        <v>74867.249166666661</v>
      </c>
    </row>
    <row r="13" spans="1:14" x14ac:dyDescent="0.2">
      <c r="A13" s="4">
        <v>10</v>
      </c>
      <c r="B13" s="15" t="s">
        <v>13</v>
      </c>
      <c r="C13">
        <v>18</v>
      </c>
      <c r="D13">
        <v>20</v>
      </c>
      <c r="E13">
        <v>451</v>
      </c>
      <c r="F13" s="45">
        <f t="shared" si="0"/>
        <v>489</v>
      </c>
      <c r="G13">
        <v>10</v>
      </c>
      <c r="H13">
        <v>15</v>
      </c>
      <c r="I13">
        <v>279</v>
      </c>
      <c r="J13" s="45">
        <f t="shared" si="1"/>
        <v>304</v>
      </c>
      <c r="K13" s="39">
        <v>6422.0541666666677</v>
      </c>
      <c r="L13" s="39">
        <v>8448.3316666666669</v>
      </c>
      <c r="M13" s="39">
        <v>128234.58916666667</v>
      </c>
      <c r="N13" s="44">
        <f t="shared" si="2"/>
        <v>143104.97500000001</v>
      </c>
    </row>
    <row r="14" spans="1:14" x14ac:dyDescent="0.2">
      <c r="A14" s="4">
        <v>11</v>
      </c>
      <c r="B14" s="15" t="s">
        <v>14</v>
      </c>
      <c r="C14">
        <v>6</v>
      </c>
      <c r="D14">
        <v>1</v>
      </c>
      <c r="E14">
        <v>86</v>
      </c>
      <c r="F14" s="45">
        <f t="shared" si="0"/>
        <v>93</v>
      </c>
      <c r="G14">
        <v>4</v>
      </c>
      <c r="H14">
        <v>2</v>
      </c>
      <c r="I14">
        <v>58</v>
      </c>
      <c r="J14" s="45">
        <f t="shared" si="1"/>
        <v>64</v>
      </c>
      <c r="K14" s="39">
        <v>861.65083333333325</v>
      </c>
      <c r="L14" s="39">
        <v>157.99333333333334</v>
      </c>
      <c r="M14" s="39">
        <v>13463.861666666666</v>
      </c>
      <c r="N14" s="44">
        <f t="shared" si="2"/>
        <v>14483.505833333333</v>
      </c>
    </row>
    <row r="15" spans="1:14" x14ac:dyDescent="0.2">
      <c r="A15" s="4">
        <v>12</v>
      </c>
      <c r="B15" s="15" t="s">
        <v>15</v>
      </c>
      <c r="C15">
        <v>114</v>
      </c>
      <c r="D15">
        <v>101</v>
      </c>
      <c r="E15">
        <v>798</v>
      </c>
      <c r="F15" s="45">
        <f t="shared" si="0"/>
        <v>1013</v>
      </c>
      <c r="G15">
        <v>58</v>
      </c>
      <c r="H15">
        <v>56</v>
      </c>
      <c r="I15">
        <v>462</v>
      </c>
      <c r="J15" s="45">
        <f t="shared" si="1"/>
        <v>576</v>
      </c>
      <c r="K15" s="39">
        <v>37160.305</v>
      </c>
      <c r="L15" s="39">
        <v>35333.750833333332</v>
      </c>
      <c r="M15" s="39">
        <v>219236.23583333334</v>
      </c>
      <c r="N15" s="44">
        <f t="shared" si="2"/>
        <v>291730.29166666669</v>
      </c>
    </row>
    <row r="16" spans="1:14" x14ac:dyDescent="0.2">
      <c r="A16" s="4">
        <v>13</v>
      </c>
      <c r="B16" s="15" t="s">
        <v>16</v>
      </c>
      <c r="C16">
        <v>85</v>
      </c>
      <c r="D16">
        <v>65</v>
      </c>
      <c r="E16">
        <v>510</v>
      </c>
      <c r="F16" s="45">
        <f t="shared" si="0"/>
        <v>660</v>
      </c>
      <c r="G16">
        <v>51</v>
      </c>
      <c r="H16">
        <v>35</v>
      </c>
      <c r="I16">
        <v>299</v>
      </c>
      <c r="J16" s="45">
        <f t="shared" si="1"/>
        <v>385</v>
      </c>
      <c r="K16" s="39">
        <v>36275.6875</v>
      </c>
      <c r="L16" s="39">
        <v>28903.658333333329</v>
      </c>
      <c r="M16" s="39">
        <v>184009.98416666666</v>
      </c>
      <c r="N16" s="44">
        <f t="shared" si="2"/>
        <v>249189.33</v>
      </c>
    </row>
    <row r="17" spans="1:14" x14ac:dyDescent="0.2">
      <c r="A17" s="4">
        <v>14</v>
      </c>
      <c r="B17" s="15" t="s">
        <v>17</v>
      </c>
      <c r="C17">
        <v>1</v>
      </c>
      <c r="D17">
        <v>1</v>
      </c>
      <c r="E17">
        <v>100</v>
      </c>
      <c r="F17" s="45">
        <f t="shared" si="0"/>
        <v>102</v>
      </c>
      <c r="G17">
        <v>1</v>
      </c>
      <c r="H17">
        <v>1</v>
      </c>
      <c r="I17">
        <v>66</v>
      </c>
      <c r="J17" s="45">
        <f t="shared" si="1"/>
        <v>68</v>
      </c>
      <c r="K17" s="39">
        <v>375.87333333333328</v>
      </c>
      <c r="L17" s="39">
        <v>156.04333333333332</v>
      </c>
      <c r="M17" s="39">
        <v>18792.334166666667</v>
      </c>
      <c r="N17" s="44">
        <f t="shared" si="2"/>
        <v>19324.250833333335</v>
      </c>
    </row>
    <row r="18" spans="1:14" x14ac:dyDescent="0.2">
      <c r="A18" s="4">
        <v>15</v>
      </c>
      <c r="B18" s="15" t="s">
        <v>18</v>
      </c>
      <c r="C18">
        <v>179</v>
      </c>
      <c r="D18">
        <v>106</v>
      </c>
      <c r="E18">
        <v>1288</v>
      </c>
      <c r="F18" s="45">
        <f t="shared" si="0"/>
        <v>1573</v>
      </c>
      <c r="G18">
        <v>101</v>
      </c>
      <c r="H18">
        <v>55</v>
      </c>
      <c r="I18">
        <v>771</v>
      </c>
      <c r="J18" s="45">
        <f t="shared" si="1"/>
        <v>927</v>
      </c>
      <c r="K18" s="39">
        <v>79239.095000000001</v>
      </c>
      <c r="L18" s="39">
        <v>42973.612499999996</v>
      </c>
      <c r="M18" s="39">
        <v>418625.16583333333</v>
      </c>
      <c r="N18" s="44">
        <f t="shared" si="2"/>
        <v>540837.87333333329</v>
      </c>
    </row>
    <row r="19" spans="1:14" x14ac:dyDescent="0.2">
      <c r="A19" s="4">
        <v>16</v>
      </c>
      <c r="B19" s="15" t="s">
        <v>19</v>
      </c>
      <c r="C19">
        <v>631</v>
      </c>
      <c r="D19">
        <v>166</v>
      </c>
      <c r="E19">
        <v>3452</v>
      </c>
      <c r="F19" s="45">
        <f t="shared" si="0"/>
        <v>4249</v>
      </c>
      <c r="G19">
        <v>356</v>
      </c>
      <c r="H19">
        <v>85</v>
      </c>
      <c r="I19">
        <v>1978</v>
      </c>
      <c r="J19" s="45">
        <f t="shared" si="1"/>
        <v>2419</v>
      </c>
      <c r="K19" s="39">
        <v>247553.12833333333</v>
      </c>
      <c r="L19" s="39">
        <v>54838.647499999999</v>
      </c>
      <c r="M19" s="39">
        <v>1048901.7283333333</v>
      </c>
      <c r="N19" s="44">
        <f t="shared" si="2"/>
        <v>1351293.5041666667</v>
      </c>
    </row>
    <row r="20" spans="1:14" x14ac:dyDescent="0.2">
      <c r="A20" s="4">
        <v>17</v>
      </c>
      <c r="B20" s="15" t="s">
        <v>20</v>
      </c>
      <c r="C20">
        <v>3</v>
      </c>
      <c r="D20">
        <v>14</v>
      </c>
      <c r="E20">
        <v>122</v>
      </c>
      <c r="F20" s="45">
        <f t="shared" si="0"/>
        <v>139</v>
      </c>
      <c r="G20">
        <v>2</v>
      </c>
      <c r="H20">
        <v>7</v>
      </c>
      <c r="I20">
        <v>86</v>
      </c>
      <c r="J20" s="45">
        <f t="shared" si="1"/>
        <v>95</v>
      </c>
      <c r="K20" s="39">
        <v>596.35333333333335</v>
      </c>
      <c r="L20" s="39">
        <v>3336.4391666666666</v>
      </c>
      <c r="M20" s="39">
        <v>25584.877500000002</v>
      </c>
      <c r="N20" s="44">
        <f t="shared" si="2"/>
        <v>29517.670000000002</v>
      </c>
    </row>
    <row r="21" spans="1:14" x14ac:dyDescent="0.2">
      <c r="A21" s="4">
        <v>18</v>
      </c>
      <c r="B21" s="15" t="s">
        <v>21</v>
      </c>
      <c r="C21">
        <v>39</v>
      </c>
      <c r="D21">
        <v>20</v>
      </c>
      <c r="E21">
        <v>374</v>
      </c>
      <c r="F21" s="45">
        <f t="shared" si="0"/>
        <v>433</v>
      </c>
      <c r="G21">
        <v>22</v>
      </c>
      <c r="H21">
        <v>8</v>
      </c>
      <c r="I21">
        <v>190</v>
      </c>
      <c r="J21" s="45">
        <f t="shared" si="1"/>
        <v>220</v>
      </c>
      <c r="K21" s="39">
        <v>11624.383333333333</v>
      </c>
      <c r="L21" s="39">
        <v>6154.0158333333338</v>
      </c>
      <c r="M21" s="39">
        <v>71327.219166666662</v>
      </c>
      <c r="N21" s="44">
        <f t="shared" si="2"/>
        <v>89105.618333333332</v>
      </c>
    </row>
    <row r="22" spans="1:14" x14ac:dyDescent="0.2">
      <c r="A22" s="4">
        <v>19</v>
      </c>
      <c r="B22" s="15" t="s">
        <v>22</v>
      </c>
      <c r="C22">
        <v>26</v>
      </c>
      <c r="D22">
        <v>11</v>
      </c>
      <c r="E22">
        <v>282</v>
      </c>
      <c r="F22" s="45">
        <f t="shared" si="0"/>
        <v>319</v>
      </c>
      <c r="G22">
        <v>12</v>
      </c>
      <c r="H22">
        <v>6</v>
      </c>
      <c r="I22">
        <v>161</v>
      </c>
      <c r="J22" s="45">
        <f t="shared" si="1"/>
        <v>179</v>
      </c>
      <c r="K22" s="39">
        <v>5589.9891666666663</v>
      </c>
      <c r="L22" s="39">
        <v>2430.8158333333336</v>
      </c>
      <c r="M22" s="39">
        <v>57867.105833333335</v>
      </c>
      <c r="N22" s="44">
        <f t="shared" si="2"/>
        <v>65887.910833333328</v>
      </c>
    </row>
    <row r="23" spans="1:14" x14ac:dyDescent="0.2">
      <c r="A23" s="4">
        <v>20</v>
      </c>
      <c r="B23" s="16" t="s">
        <v>23</v>
      </c>
      <c r="C23">
        <v>7</v>
      </c>
      <c r="D23">
        <v>2</v>
      </c>
      <c r="E23">
        <v>150</v>
      </c>
      <c r="F23" s="45">
        <f t="shared" si="0"/>
        <v>159</v>
      </c>
      <c r="G23">
        <v>4</v>
      </c>
      <c r="H23">
        <v>1</v>
      </c>
      <c r="I23">
        <v>106</v>
      </c>
      <c r="J23" s="45">
        <f t="shared" si="1"/>
        <v>111</v>
      </c>
      <c r="K23" s="39">
        <v>2113.2474999999999</v>
      </c>
      <c r="L23" s="39">
        <v>544.83000000000004</v>
      </c>
      <c r="M23" s="39">
        <v>39090.967499999999</v>
      </c>
      <c r="N23" s="44">
        <f t="shared" si="2"/>
        <v>41749.044999999998</v>
      </c>
    </row>
    <row r="24" spans="1:14" x14ac:dyDescent="0.2">
      <c r="A24" s="4">
        <v>21</v>
      </c>
      <c r="B24" s="16" t="s">
        <v>24</v>
      </c>
      <c r="C24">
        <v>21</v>
      </c>
      <c r="D24">
        <v>25</v>
      </c>
      <c r="E24">
        <v>834</v>
      </c>
      <c r="F24" s="45">
        <f t="shared" si="0"/>
        <v>880</v>
      </c>
      <c r="G24">
        <v>13</v>
      </c>
      <c r="H24">
        <v>15</v>
      </c>
      <c r="I24">
        <v>481</v>
      </c>
      <c r="J24" s="45">
        <f t="shared" si="1"/>
        <v>509</v>
      </c>
      <c r="K24" s="39">
        <v>5098.665</v>
      </c>
      <c r="L24" s="39">
        <v>7092.1608333333324</v>
      </c>
      <c r="M24" s="39">
        <v>194146.18166666664</v>
      </c>
      <c r="N24" s="44">
        <f t="shared" si="2"/>
        <v>206337.00749999998</v>
      </c>
    </row>
    <row r="25" spans="1:14" x14ac:dyDescent="0.2">
      <c r="A25" s="4">
        <v>22</v>
      </c>
      <c r="B25" s="15" t="s">
        <v>25</v>
      </c>
      <c r="C25">
        <v>71</v>
      </c>
      <c r="D25">
        <v>48</v>
      </c>
      <c r="E25">
        <v>597</v>
      </c>
      <c r="F25" s="45">
        <f t="shared" si="0"/>
        <v>716</v>
      </c>
      <c r="G25">
        <v>40</v>
      </c>
      <c r="H25">
        <v>28</v>
      </c>
      <c r="I25">
        <v>369</v>
      </c>
      <c r="J25" s="45">
        <f t="shared" si="1"/>
        <v>437</v>
      </c>
      <c r="K25" s="39">
        <v>19304.155000000002</v>
      </c>
      <c r="L25" s="39">
        <v>11116.9825</v>
      </c>
      <c r="M25" s="39">
        <v>123605.64666666667</v>
      </c>
      <c r="N25" s="44">
        <f t="shared" si="2"/>
        <v>154026.78416666668</v>
      </c>
    </row>
    <row r="26" spans="1:14" x14ac:dyDescent="0.2">
      <c r="A26" s="4">
        <v>23</v>
      </c>
      <c r="B26" s="15" t="s">
        <v>26</v>
      </c>
      <c r="C26">
        <v>5</v>
      </c>
      <c r="D26">
        <v>3</v>
      </c>
      <c r="E26">
        <v>202</v>
      </c>
      <c r="F26" s="45">
        <f t="shared" si="0"/>
        <v>210</v>
      </c>
      <c r="G26">
        <v>2</v>
      </c>
      <c r="H26">
        <v>2</v>
      </c>
      <c r="I26">
        <v>127</v>
      </c>
      <c r="J26" s="45">
        <f t="shared" si="1"/>
        <v>131</v>
      </c>
      <c r="K26" s="39">
        <v>1589.5533333333333</v>
      </c>
      <c r="L26" s="39">
        <v>1187.095</v>
      </c>
      <c r="M26" s="39">
        <v>45621.571666666663</v>
      </c>
      <c r="N26" s="44">
        <f t="shared" si="2"/>
        <v>48398.219999999994</v>
      </c>
    </row>
    <row r="27" spans="1:14" x14ac:dyDescent="0.2">
      <c r="A27" s="4">
        <v>30</v>
      </c>
      <c r="B27" s="15" t="s">
        <v>27</v>
      </c>
      <c r="C27">
        <v>2172</v>
      </c>
      <c r="D27">
        <v>463</v>
      </c>
      <c r="E27">
        <v>4594</v>
      </c>
      <c r="F27" s="45">
        <f t="shared" si="0"/>
        <v>7229</v>
      </c>
      <c r="G27">
        <v>1232</v>
      </c>
      <c r="H27">
        <v>273</v>
      </c>
      <c r="I27">
        <v>2677</v>
      </c>
      <c r="J27" s="45">
        <f t="shared" si="1"/>
        <v>4182</v>
      </c>
      <c r="K27" s="39">
        <v>817264.47833333339</v>
      </c>
      <c r="L27" s="39">
        <v>152690.37333333332</v>
      </c>
      <c r="M27" s="39">
        <v>1308334.9716666667</v>
      </c>
      <c r="N27" s="59">
        <f t="shared" si="2"/>
        <v>2278289.8233333332</v>
      </c>
    </row>
    <row r="28" spans="1:14" x14ac:dyDescent="0.2">
      <c r="A28" s="5"/>
      <c r="B28" s="63" t="s">
        <v>3</v>
      </c>
      <c r="C28" s="60">
        <f t="shared" ref="C28:N28" si="3">SUM(C4:C27)</f>
        <v>3974</v>
      </c>
      <c r="D28" s="61">
        <f t="shared" si="3"/>
        <v>1449</v>
      </c>
      <c r="E28" s="61">
        <f t="shared" si="3"/>
        <v>19727</v>
      </c>
      <c r="F28" s="62">
        <f t="shared" si="3"/>
        <v>25150</v>
      </c>
      <c r="G28" s="61">
        <f t="shared" si="3"/>
        <v>2237</v>
      </c>
      <c r="H28" s="61">
        <f t="shared" si="3"/>
        <v>808</v>
      </c>
      <c r="I28" s="61">
        <f t="shared" si="3"/>
        <v>11677</v>
      </c>
      <c r="J28" s="62">
        <f t="shared" si="3"/>
        <v>14722</v>
      </c>
      <c r="K28" s="60">
        <f t="shared" si="3"/>
        <v>1476155.5575000001</v>
      </c>
      <c r="L28" s="61">
        <f t="shared" si="3"/>
        <v>479228.63083333324</v>
      </c>
      <c r="M28" s="61">
        <f t="shared" si="3"/>
        <v>5526675.5808333326</v>
      </c>
      <c r="N28" s="62">
        <f t="shared" si="3"/>
        <v>7482059.7691666661</v>
      </c>
    </row>
  </sheetData>
  <phoneticPr fontId="2" type="noConversion"/>
  <pageMargins left="0.75" right="0.75" top="1" bottom="1" header="0.5" footer="0.5"/>
  <pageSetup orientation="portrait" r:id="rId1"/>
  <headerFooter alignWithMargins="0">
    <oddFooter>&amp;L&amp;D&amp;CRESI of Towson University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P1" sqref="P1:R65536"/>
    </sheetView>
  </sheetViews>
  <sheetFormatPr defaultRowHeight="15" x14ac:dyDescent="0.2"/>
  <cols>
    <col min="1" max="1" width="4.109375" customWidth="1"/>
    <col min="2" max="2" width="11" customWidth="1"/>
    <col min="3" max="3" width="6.44140625" customWidth="1"/>
    <col min="4" max="4" width="6.88671875" customWidth="1"/>
    <col min="5" max="5" width="7.5546875" customWidth="1"/>
    <col min="6" max="6" width="7.6640625" customWidth="1"/>
    <col min="7" max="7" width="7.77734375" customWidth="1"/>
    <col min="8" max="8" width="6.88671875" customWidth="1"/>
    <col min="9" max="9" width="7.33203125" customWidth="1"/>
    <col min="10" max="10" width="7.88671875" customWidth="1"/>
    <col min="11" max="11" width="11.109375" customWidth="1"/>
    <col min="12" max="12" width="11.6640625" customWidth="1"/>
    <col min="13" max="13" width="12" customWidth="1"/>
    <col min="14" max="14" width="11.44140625" customWidth="1"/>
  </cols>
  <sheetData>
    <row r="1" spans="1:14" ht="15.75" x14ac:dyDescent="0.25">
      <c r="D1" s="13" t="s">
        <v>43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41</v>
      </c>
      <c r="D4">
        <v>20</v>
      </c>
      <c r="E4">
        <v>440</v>
      </c>
      <c r="F4" s="22">
        <f t="shared" ref="F4:F27" si="0">SUM(C4:E4)</f>
        <v>501</v>
      </c>
      <c r="G4">
        <v>19</v>
      </c>
      <c r="H4">
        <v>13</v>
      </c>
      <c r="I4">
        <v>253</v>
      </c>
      <c r="J4" s="22">
        <f t="shared" ref="J4:J26" si="1">SUM(G4:I4)</f>
        <v>285</v>
      </c>
      <c r="K4" s="49">
        <v>8140.3616666666667</v>
      </c>
      <c r="L4" s="49">
        <v>4279.1233333333339</v>
      </c>
      <c r="M4" s="49">
        <v>86080.453333333338</v>
      </c>
      <c r="N4" s="44">
        <f t="shared" ref="N4:N27" si="2">SUM(K4:M4)</f>
        <v>98499.938333333339</v>
      </c>
    </row>
    <row r="5" spans="1:14" x14ac:dyDescent="0.2">
      <c r="A5" s="4">
        <v>2</v>
      </c>
      <c r="B5" s="15" t="s">
        <v>5</v>
      </c>
      <c r="C5">
        <v>135</v>
      </c>
      <c r="D5">
        <v>63</v>
      </c>
      <c r="E5">
        <v>702</v>
      </c>
      <c r="F5" s="22">
        <f t="shared" si="0"/>
        <v>900</v>
      </c>
      <c r="G5">
        <v>77</v>
      </c>
      <c r="H5">
        <v>31</v>
      </c>
      <c r="I5">
        <v>405</v>
      </c>
      <c r="J5" s="22">
        <f t="shared" si="1"/>
        <v>513</v>
      </c>
      <c r="K5" s="49">
        <v>46960.246666666666</v>
      </c>
      <c r="L5" s="49">
        <v>18303.729166666668</v>
      </c>
      <c r="M5" s="49">
        <v>197381.83833333335</v>
      </c>
      <c r="N5" s="44">
        <f t="shared" si="2"/>
        <v>262645.81416666671</v>
      </c>
    </row>
    <row r="6" spans="1:14" x14ac:dyDescent="0.2">
      <c r="A6" s="4">
        <v>3</v>
      </c>
      <c r="B6" s="15" t="s">
        <v>6</v>
      </c>
      <c r="C6">
        <v>413</v>
      </c>
      <c r="D6">
        <v>158</v>
      </c>
      <c r="E6">
        <v>2625</v>
      </c>
      <c r="F6" s="22">
        <f t="shared" si="0"/>
        <v>3196</v>
      </c>
      <c r="G6">
        <v>242</v>
      </c>
      <c r="H6">
        <v>93</v>
      </c>
      <c r="I6">
        <v>1604</v>
      </c>
      <c r="J6" s="22">
        <f t="shared" si="1"/>
        <v>1939</v>
      </c>
      <c r="K6" s="49">
        <v>177778.2825</v>
      </c>
      <c r="L6" s="49">
        <v>63463.432499999995</v>
      </c>
      <c r="M6" s="49">
        <v>884911.27833333332</v>
      </c>
      <c r="N6" s="44">
        <f t="shared" si="2"/>
        <v>1126152.9933333334</v>
      </c>
    </row>
    <row r="7" spans="1:14" x14ac:dyDescent="0.2">
      <c r="A7" s="4">
        <v>4</v>
      </c>
      <c r="B7" s="15" t="s">
        <v>7</v>
      </c>
      <c r="C7">
        <v>48</v>
      </c>
      <c r="D7">
        <v>2</v>
      </c>
      <c r="E7">
        <v>345</v>
      </c>
      <c r="F7" s="22">
        <f t="shared" si="0"/>
        <v>395</v>
      </c>
      <c r="G7">
        <v>28</v>
      </c>
      <c r="H7">
        <v>2</v>
      </c>
      <c r="I7">
        <v>205</v>
      </c>
      <c r="J7" s="22">
        <f t="shared" si="1"/>
        <v>235</v>
      </c>
      <c r="K7" s="49">
        <v>16217.185833333331</v>
      </c>
      <c r="L7" s="49">
        <v>1000.1766666666667</v>
      </c>
      <c r="M7" s="49">
        <v>98420.129166666666</v>
      </c>
      <c r="N7" s="44">
        <f t="shared" si="2"/>
        <v>115637.49166666667</v>
      </c>
    </row>
    <row r="8" spans="1:14" x14ac:dyDescent="0.2">
      <c r="A8" s="4">
        <v>5</v>
      </c>
      <c r="B8" s="15" t="s">
        <v>8</v>
      </c>
      <c r="C8">
        <v>20</v>
      </c>
      <c r="D8">
        <v>4</v>
      </c>
      <c r="E8">
        <v>170</v>
      </c>
      <c r="F8" s="22">
        <f t="shared" si="0"/>
        <v>194</v>
      </c>
      <c r="G8">
        <v>10</v>
      </c>
      <c r="H8">
        <v>3</v>
      </c>
      <c r="I8">
        <v>100</v>
      </c>
      <c r="J8" s="22">
        <f t="shared" si="1"/>
        <v>113</v>
      </c>
      <c r="K8" s="49">
        <v>4313.1941666666671</v>
      </c>
      <c r="L8" s="49">
        <v>1878.0233333333333</v>
      </c>
      <c r="M8" s="49">
        <v>39408.189166666671</v>
      </c>
      <c r="N8" s="44">
        <f t="shared" si="2"/>
        <v>45599.406666666669</v>
      </c>
    </row>
    <row r="9" spans="1:14" x14ac:dyDescent="0.2">
      <c r="A9" s="4">
        <v>6</v>
      </c>
      <c r="B9" s="15" t="s">
        <v>9</v>
      </c>
      <c r="C9">
        <v>35</v>
      </c>
      <c r="D9">
        <v>27</v>
      </c>
      <c r="E9">
        <v>447</v>
      </c>
      <c r="F9" s="22">
        <f t="shared" si="0"/>
        <v>509</v>
      </c>
      <c r="G9">
        <v>19</v>
      </c>
      <c r="H9">
        <v>12</v>
      </c>
      <c r="I9">
        <v>295</v>
      </c>
      <c r="J9" s="22">
        <f t="shared" si="1"/>
        <v>326</v>
      </c>
      <c r="K9" s="49">
        <v>14019.6875</v>
      </c>
      <c r="L9" s="49">
        <v>7621.38</v>
      </c>
      <c r="M9" s="49">
        <v>128255.68166666666</v>
      </c>
      <c r="N9" s="44">
        <f t="shared" si="2"/>
        <v>149896.74916666665</v>
      </c>
    </row>
    <row r="10" spans="1:14" x14ac:dyDescent="0.2">
      <c r="A10" s="4">
        <v>7</v>
      </c>
      <c r="B10" s="15" t="s">
        <v>10</v>
      </c>
      <c r="C10">
        <v>35</v>
      </c>
      <c r="D10">
        <v>30</v>
      </c>
      <c r="E10">
        <v>312</v>
      </c>
      <c r="F10" s="22">
        <f t="shared" si="0"/>
        <v>377</v>
      </c>
      <c r="G10">
        <v>20</v>
      </c>
      <c r="H10">
        <v>16</v>
      </c>
      <c r="I10">
        <v>176</v>
      </c>
      <c r="J10" s="22">
        <f t="shared" si="1"/>
        <v>212</v>
      </c>
      <c r="K10" s="49">
        <v>11544.444166666666</v>
      </c>
      <c r="L10" s="49">
        <v>8831.3333333333339</v>
      </c>
      <c r="M10" s="49">
        <v>76070.420833333337</v>
      </c>
      <c r="N10" s="44">
        <f t="shared" si="2"/>
        <v>96446.198333333334</v>
      </c>
    </row>
    <row r="11" spans="1:14" x14ac:dyDescent="0.2">
      <c r="A11" s="4">
        <v>8</v>
      </c>
      <c r="B11" s="15" t="s">
        <v>11</v>
      </c>
      <c r="C11">
        <v>23</v>
      </c>
      <c r="D11">
        <v>8</v>
      </c>
      <c r="E11">
        <v>507</v>
      </c>
      <c r="F11" s="22">
        <f t="shared" si="0"/>
        <v>538</v>
      </c>
      <c r="G11">
        <v>9</v>
      </c>
      <c r="H11">
        <v>5</v>
      </c>
      <c r="I11">
        <v>315</v>
      </c>
      <c r="J11" s="22">
        <f t="shared" si="1"/>
        <v>329</v>
      </c>
      <c r="K11" s="49">
        <v>8236.3016666666663</v>
      </c>
      <c r="L11" s="49">
        <v>3690.1583333333333</v>
      </c>
      <c r="M11" s="49">
        <v>159990.17666666667</v>
      </c>
      <c r="N11" s="44">
        <f t="shared" si="2"/>
        <v>171916.63666666666</v>
      </c>
    </row>
    <row r="12" spans="1:14" x14ac:dyDescent="0.2">
      <c r="A12" s="4">
        <v>9</v>
      </c>
      <c r="B12" s="15" t="s">
        <v>12</v>
      </c>
      <c r="C12">
        <v>20</v>
      </c>
      <c r="D12">
        <v>26</v>
      </c>
      <c r="E12">
        <v>285</v>
      </c>
      <c r="F12" s="22">
        <f t="shared" si="0"/>
        <v>331</v>
      </c>
      <c r="G12">
        <v>11</v>
      </c>
      <c r="H12">
        <v>14</v>
      </c>
      <c r="I12">
        <v>191</v>
      </c>
      <c r="J12" s="22">
        <f t="shared" si="1"/>
        <v>216</v>
      </c>
      <c r="K12" s="49">
        <v>3642.145</v>
      </c>
      <c r="L12" s="49">
        <v>6333.6758333333337</v>
      </c>
      <c r="M12" s="49">
        <v>75352.83166666668</v>
      </c>
      <c r="N12" s="44">
        <f t="shared" si="2"/>
        <v>85328.652500000011</v>
      </c>
    </row>
    <row r="13" spans="1:14" x14ac:dyDescent="0.2">
      <c r="A13" s="4">
        <v>10</v>
      </c>
      <c r="B13" s="15" t="s">
        <v>13</v>
      </c>
      <c r="C13">
        <v>84</v>
      </c>
      <c r="D13">
        <v>23</v>
      </c>
      <c r="E13">
        <v>492</v>
      </c>
      <c r="F13" s="22">
        <f t="shared" si="0"/>
        <v>599</v>
      </c>
      <c r="G13">
        <v>45</v>
      </c>
      <c r="H13">
        <v>16</v>
      </c>
      <c r="I13">
        <v>312</v>
      </c>
      <c r="J13" s="22">
        <f t="shared" si="1"/>
        <v>373</v>
      </c>
      <c r="K13" s="49">
        <v>32552.704166666666</v>
      </c>
      <c r="L13" s="49">
        <v>7646.4375</v>
      </c>
      <c r="M13" s="49">
        <v>140495.33333333334</v>
      </c>
      <c r="N13" s="44">
        <f t="shared" si="2"/>
        <v>180694.47500000001</v>
      </c>
    </row>
    <row r="14" spans="1:14" x14ac:dyDescent="0.2">
      <c r="A14" s="4">
        <v>11</v>
      </c>
      <c r="B14" s="15" t="s">
        <v>14</v>
      </c>
      <c r="C14">
        <v>4</v>
      </c>
      <c r="D14">
        <v>2</v>
      </c>
      <c r="E14">
        <v>95</v>
      </c>
      <c r="F14" s="22">
        <f t="shared" si="0"/>
        <v>101</v>
      </c>
      <c r="G14">
        <v>3</v>
      </c>
      <c r="H14">
        <v>1</v>
      </c>
      <c r="I14">
        <v>55</v>
      </c>
      <c r="J14" s="22">
        <f t="shared" si="1"/>
        <v>59</v>
      </c>
      <c r="K14" s="49">
        <v>861.95416666666654</v>
      </c>
      <c r="L14" s="49">
        <v>440.48333333333335</v>
      </c>
      <c r="M14" s="49">
        <v>13890.89</v>
      </c>
      <c r="N14" s="44">
        <f t="shared" si="2"/>
        <v>15193.327499999999</v>
      </c>
    </row>
    <row r="15" spans="1:14" x14ac:dyDescent="0.2">
      <c r="A15" s="4">
        <v>12</v>
      </c>
      <c r="B15" s="15" t="s">
        <v>15</v>
      </c>
      <c r="C15">
        <v>170</v>
      </c>
      <c r="D15">
        <v>44</v>
      </c>
      <c r="E15">
        <v>756</v>
      </c>
      <c r="F15" s="22">
        <f t="shared" si="0"/>
        <v>970</v>
      </c>
      <c r="G15">
        <v>91</v>
      </c>
      <c r="H15">
        <v>22</v>
      </c>
      <c r="I15">
        <v>460</v>
      </c>
      <c r="J15" s="22">
        <f t="shared" si="1"/>
        <v>573</v>
      </c>
      <c r="K15" s="49">
        <v>62505.776666666665</v>
      </c>
      <c r="L15" s="49">
        <v>13716.451666666668</v>
      </c>
      <c r="M15" s="49">
        <v>229749.58499999999</v>
      </c>
      <c r="N15" s="44">
        <f t="shared" si="2"/>
        <v>305971.81333333335</v>
      </c>
    </row>
    <row r="16" spans="1:14" x14ac:dyDescent="0.2">
      <c r="A16" s="4">
        <v>13</v>
      </c>
      <c r="B16" s="15" t="s">
        <v>16</v>
      </c>
      <c r="C16">
        <v>107</v>
      </c>
      <c r="D16">
        <v>55</v>
      </c>
      <c r="E16">
        <v>499</v>
      </c>
      <c r="F16" s="22">
        <f t="shared" si="0"/>
        <v>661</v>
      </c>
      <c r="G16">
        <v>56</v>
      </c>
      <c r="H16">
        <v>29</v>
      </c>
      <c r="I16">
        <v>286</v>
      </c>
      <c r="J16" s="22">
        <f t="shared" si="1"/>
        <v>371</v>
      </c>
      <c r="K16" s="49">
        <v>62937.452500000007</v>
      </c>
      <c r="L16" s="49">
        <v>26449.10666666667</v>
      </c>
      <c r="M16" s="49">
        <v>198031.94666666666</v>
      </c>
      <c r="N16" s="44">
        <f t="shared" si="2"/>
        <v>287418.50583333336</v>
      </c>
    </row>
    <row r="17" spans="1:14" x14ac:dyDescent="0.2">
      <c r="A17" s="4">
        <v>14</v>
      </c>
      <c r="B17" s="15" t="s">
        <v>17</v>
      </c>
      <c r="C17">
        <v>5</v>
      </c>
      <c r="D17">
        <v>6</v>
      </c>
      <c r="E17">
        <v>80</v>
      </c>
      <c r="F17" s="22">
        <f t="shared" si="0"/>
        <v>91</v>
      </c>
      <c r="G17">
        <v>3</v>
      </c>
      <c r="H17">
        <v>5</v>
      </c>
      <c r="I17">
        <v>50</v>
      </c>
      <c r="J17" s="22">
        <f t="shared" si="1"/>
        <v>58</v>
      </c>
      <c r="K17" s="49">
        <v>972.01</v>
      </c>
      <c r="L17" s="49">
        <v>2508.7833333333333</v>
      </c>
      <c r="M17" s="49">
        <v>15752.533333333333</v>
      </c>
      <c r="N17" s="44">
        <f t="shared" si="2"/>
        <v>19233.326666666668</v>
      </c>
    </row>
    <row r="18" spans="1:14" x14ac:dyDescent="0.2">
      <c r="A18" s="4">
        <v>15</v>
      </c>
      <c r="B18" s="15" t="s">
        <v>18</v>
      </c>
      <c r="C18">
        <v>229</v>
      </c>
      <c r="D18">
        <v>102</v>
      </c>
      <c r="E18">
        <v>1209</v>
      </c>
      <c r="F18" s="22">
        <f t="shared" si="0"/>
        <v>1540</v>
      </c>
      <c r="G18">
        <v>117</v>
      </c>
      <c r="H18">
        <v>52</v>
      </c>
      <c r="I18">
        <v>731</v>
      </c>
      <c r="J18" s="22">
        <f t="shared" si="1"/>
        <v>900</v>
      </c>
      <c r="K18" s="49">
        <v>115410.72833333333</v>
      </c>
      <c r="L18" s="49">
        <v>44406.765000000007</v>
      </c>
      <c r="M18" s="49">
        <v>436311.50333333336</v>
      </c>
      <c r="N18" s="44">
        <f t="shared" si="2"/>
        <v>596128.9966666667</v>
      </c>
    </row>
    <row r="19" spans="1:14" x14ac:dyDescent="0.2">
      <c r="A19" s="4">
        <v>16</v>
      </c>
      <c r="B19" s="15" t="s">
        <v>19</v>
      </c>
      <c r="C19">
        <v>964</v>
      </c>
      <c r="D19">
        <v>106</v>
      </c>
      <c r="E19">
        <v>2874</v>
      </c>
      <c r="F19" s="22">
        <f t="shared" si="0"/>
        <v>3944</v>
      </c>
      <c r="G19">
        <v>564</v>
      </c>
      <c r="H19">
        <v>54</v>
      </c>
      <c r="I19">
        <v>1683</v>
      </c>
      <c r="J19" s="22">
        <f t="shared" si="1"/>
        <v>2301</v>
      </c>
      <c r="K19" s="49">
        <v>471905.6983333333</v>
      </c>
      <c r="L19" s="49">
        <v>42202.430833333325</v>
      </c>
      <c r="M19" s="49">
        <v>946289.84666666668</v>
      </c>
      <c r="N19" s="44">
        <f t="shared" si="2"/>
        <v>1460397.9758333333</v>
      </c>
    </row>
    <row r="20" spans="1:14" x14ac:dyDescent="0.2">
      <c r="A20" s="4">
        <v>17</v>
      </c>
      <c r="B20" s="15" t="s">
        <v>20</v>
      </c>
      <c r="C20">
        <v>11</v>
      </c>
      <c r="D20">
        <v>12</v>
      </c>
      <c r="E20">
        <v>139</v>
      </c>
      <c r="F20" s="22">
        <f t="shared" si="0"/>
        <v>162</v>
      </c>
      <c r="G20">
        <v>5</v>
      </c>
      <c r="H20">
        <v>7</v>
      </c>
      <c r="I20">
        <v>94</v>
      </c>
      <c r="J20" s="22">
        <f t="shared" si="1"/>
        <v>106</v>
      </c>
      <c r="K20" s="49">
        <v>3789.7383333333332</v>
      </c>
      <c r="L20" s="49">
        <v>3093.61</v>
      </c>
      <c r="M20" s="49">
        <v>33085.368333333332</v>
      </c>
      <c r="N20" s="44">
        <f t="shared" si="2"/>
        <v>39968.716666666667</v>
      </c>
    </row>
    <row r="21" spans="1:14" x14ac:dyDescent="0.2">
      <c r="A21" s="4">
        <v>18</v>
      </c>
      <c r="B21" s="15" t="s">
        <v>21</v>
      </c>
      <c r="C21">
        <v>62</v>
      </c>
      <c r="D21">
        <v>26</v>
      </c>
      <c r="E21">
        <v>326</v>
      </c>
      <c r="F21" s="22">
        <f t="shared" si="0"/>
        <v>414</v>
      </c>
      <c r="G21">
        <v>31</v>
      </c>
      <c r="H21">
        <v>16</v>
      </c>
      <c r="I21">
        <v>172</v>
      </c>
      <c r="J21" s="22">
        <f t="shared" si="1"/>
        <v>219</v>
      </c>
      <c r="K21" s="49">
        <v>15909.768333333333</v>
      </c>
      <c r="L21" s="49">
        <v>5073.7591666666667</v>
      </c>
      <c r="M21" s="49">
        <v>63134.684166666666</v>
      </c>
      <c r="N21" s="44">
        <f t="shared" si="2"/>
        <v>84118.21166666667</v>
      </c>
    </row>
    <row r="22" spans="1:14" x14ac:dyDescent="0.2">
      <c r="A22" s="4">
        <v>19</v>
      </c>
      <c r="B22" s="15" t="s">
        <v>22</v>
      </c>
      <c r="C22">
        <v>32</v>
      </c>
      <c r="D22">
        <v>3</v>
      </c>
      <c r="E22">
        <v>268</v>
      </c>
      <c r="F22" s="22">
        <f t="shared" si="0"/>
        <v>303</v>
      </c>
      <c r="G22">
        <v>17</v>
      </c>
      <c r="H22">
        <v>1</v>
      </c>
      <c r="I22">
        <v>159</v>
      </c>
      <c r="J22" s="22">
        <f t="shared" si="1"/>
        <v>177</v>
      </c>
      <c r="K22" s="49">
        <v>8654.3491666666669</v>
      </c>
      <c r="L22" s="49">
        <v>263.85666666666668</v>
      </c>
      <c r="M22" s="49">
        <v>56159.761666666665</v>
      </c>
      <c r="N22" s="44">
        <f t="shared" si="2"/>
        <v>65077.967499999999</v>
      </c>
    </row>
    <row r="23" spans="1:14" x14ac:dyDescent="0.2">
      <c r="A23" s="4">
        <v>20</v>
      </c>
      <c r="B23" s="16" t="s">
        <v>23</v>
      </c>
      <c r="C23">
        <v>6</v>
      </c>
      <c r="D23">
        <v>3</v>
      </c>
      <c r="E23">
        <v>152</v>
      </c>
      <c r="F23" s="22">
        <f t="shared" si="0"/>
        <v>161</v>
      </c>
      <c r="G23">
        <v>4</v>
      </c>
      <c r="H23">
        <v>3</v>
      </c>
      <c r="I23">
        <v>113</v>
      </c>
      <c r="J23" s="22">
        <f t="shared" si="1"/>
        <v>120</v>
      </c>
      <c r="K23" s="49">
        <v>1228.2833333333333</v>
      </c>
      <c r="L23" s="49">
        <v>824.39499999999998</v>
      </c>
      <c r="M23" s="49">
        <v>39668.817500000005</v>
      </c>
      <c r="N23" s="44">
        <f t="shared" si="2"/>
        <v>41721.495833333334</v>
      </c>
    </row>
    <row r="24" spans="1:14" x14ac:dyDescent="0.2">
      <c r="A24" s="4">
        <v>21</v>
      </c>
      <c r="B24" s="16" t="s">
        <v>24</v>
      </c>
      <c r="C24">
        <v>53</v>
      </c>
      <c r="D24">
        <v>24</v>
      </c>
      <c r="E24">
        <v>716</v>
      </c>
      <c r="F24" s="22">
        <f t="shared" si="0"/>
        <v>793</v>
      </c>
      <c r="G24">
        <v>26</v>
      </c>
      <c r="H24">
        <v>13</v>
      </c>
      <c r="I24">
        <v>405</v>
      </c>
      <c r="J24" s="22">
        <f t="shared" si="1"/>
        <v>444</v>
      </c>
      <c r="K24" s="49">
        <v>14268.626666666669</v>
      </c>
      <c r="L24" s="49">
        <v>7987.0158333333338</v>
      </c>
      <c r="M24" s="49">
        <v>168372.29499999998</v>
      </c>
      <c r="N24" s="44">
        <f t="shared" si="2"/>
        <v>190627.9375</v>
      </c>
    </row>
    <row r="25" spans="1:14" x14ac:dyDescent="0.2">
      <c r="A25" s="4">
        <v>22</v>
      </c>
      <c r="B25" s="15" t="s">
        <v>25</v>
      </c>
      <c r="C25">
        <v>97</v>
      </c>
      <c r="D25">
        <v>30</v>
      </c>
      <c r="E25">
        <v>652</v>
      </c>
      <c r="F25" s="22">
        <f t="shared" si="0"/>
        <v>779</v>
      </c>
      <c r="G25">
        <v>55</v>
      </c>
      <c r="H25">
        <v>18</v>
      </c>
      <c r="I25">
        <v>427</v>
      </c>
      <c r="J25" s="22">
        <f t="shared" si="1"/>
        <v>500</v>
      </c>
      <c r="K25" s="49">
        <v>23635.43</v>
      </c>
      <c r="L25" s="49">
        <v>8496.4316666666655</v>
      </c>
      <c r="M25" s="49">
        <v>156721.96583333332</v>
      </c>
      <c r="N25" s="44">
        <f t="shared" si="2"/>
        <v>188853.82749999998</v>
      </c>
    </row>
    <row r="26" spans="1:14" x14ac:dyDescent="0.2">
      <c r="A26" s="4">
        <v>23</v>
      </c>
      <c r="B26" s="15" t="s">
        <v>26</v>
      </c>
      <c r="C26">
        <v>0</v>
      </c>
      <c r="D26">
        <v>3</v>
      </c>
      <c r="E26">
        <v>186</v>
      </c>
      <c r="F26" s="22">
        <f t="shared" si="0"/>
        <v>189</v>
      </c>
      <c r="G26">
        <v>0</v>
      </c>
      <c r="H26">
        <v>2</v>
      </c>
      <c r="I26">
        <v>122</v>
      </c>
      <c r="J26" s="22">
        <f t="shared" si="1"/>
        <v>124</v>
      </c>
      <c r="K26" s="49">
        <v>0</v>
      </c>
      <c r="L26" s="49">
        <v>657.23666666666657</v>
      </c>
      <c r="M26" s="49">
        <v>39277.387500000004</v>
      </c>
      <c r="N26" s="44">
        <f t="shared" si="2"/>
        <v>39934.624166666668</v>
      </c>
    </row>
    <row r="27" spans="1:14" x14ac:dyDescent="0.2">
      <c r="A27" s="4">
        <v>30</v>
      </c>
      <c r="B27" s="15" t="s">
        <v>27</v>
      </c>
      <c r="C27">
        <v>2561</v>
      </c>
      <c r="D27">
        <v>456</v>
      </c>
      <c r="E27">
        <v>3939</v>
      </c>
      <c r="F27" s="22">
        <f t="shared" si="0"/>
        <v>6956</v>
      </c>
      <c r="G27">
        <v>1474</v>
      </c>
      <c r="H27">
        <v>281</v>
      </c>
      <c r="I27">
        <v>2282</v>
      </c>
      <c r="J27" s="67">
        <f>SUM(G27:I27)</f>
        <v>4037</v>
      </c>
      <c r="K27" s="49">
        <v>1045436.8491666666</v>
      </c>
      <c r="L27" s="49">
        <v>164373.86333333334</v>
      </c>
      <c r="M27" s="49">
        <v>1234183.8491666664</v>
      </c>
      <c r="N27" s="44">
        <f t="shared" si="2"/>
        <v>2443994.5616666665</v>
      </c>
    </row>
    <row r="28" spans="1:14" x14ac:dyDescent="0.2">
      <c r="A28" s="1"/>
      <c r="B28" s="27" t="s">
        <v>3</v>
      </c>
      <c r="C28" s="50">
        <f t="shared" ref="C28:N28" si="3">SUM(C4:C27)</f>
        <v>5155</v>
      </c>
      <c r="D28" s="27">
        <f t="shared" si="3"/>
        <v>1233</v>
      </c>
      <c r="E28" s="27">
        <f t="shared" si="3"/>
        <v>18216</v>
      </c>
      <c r="F28" s="28">
        <f t="shared" si="3"/>
        <v>24604</v>
      </c>
      <c r="G28" s="50">
        <f>SUM(G4:G27)</f>
        <v>2926</v>
      </c>
      <c r="H28" s="27">
        <f t="shared" si="3"/>
        <v>709</v>
      </c>
      <c r="I28" s="27">
        <f t="shared" si="3"/>
        <v>10895</v>
      </c>
      <c r="J28" s="28">
        <f t="shared" si="3"/>
        <v>14530</v>
      </c>
      <c r="K28" s="47">
        <f t="shared" si="3"/>
        <v>2150921.2183333333</v>
      </c>
      <c r="L28" s="47">
        <f t="shared" si="3"/>
        <v>443541.65916666662</v>
      </c>
      <c r="M28" s="47">
        <f t="shared" si="3"/>
        <v>5516996.7666666657</v>
      </c>
      <c r="N28" s="48">
        <f t="shared" si="3"/>
        <v>8111459.644166667</v>
      </c>
    </row>
    <row r="29" spans="1:14" x14ac:dyDescent="0.2">
      <c r="N29" s="49"/>
    </row>
    <row r="30" spans="1:14" x14ac:dyDescent="0.2">
      <c r="N30" s="49"/>
    </row>
    <row r="31" spans="1:14" x14ac:dyDescent="0.2">
      <c r="N31" s="49"/>
    </row>
  </sheetData>
  <phoneticPr fontId="2" type="noConversion"/>
  <pageMargins left="0.75" right="0.75" top="1" bottom="1" header="0.5" footer="0.5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L4" sqref="L4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145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28</v>
      </c>
      <c r="D4" s="73">
        <v>21</v>
      </c>
      <c r="E4" s="73">
        <v>143</v>
      </c>
      <c r="F4" s="95">
        <f>SUM(C4:E4)</f>
        <v>192</v>
      </c>
      <c r="G4" s="129">
        <f>F4/F$28</f>
        <v>1.1825572801182557E-2</v>
      </c>
      <c r="H4" s="6">
        <v>18</v>
      </c>
      <c r="I4">
        <v>11</v>
      </c>
      <c r="J4">
        <v>85</v>
      </c>
      <c r="K4" s="95">
        <f t="shared" ref="K4:K27" si="0">SUM(H4:J4)</f>
        <v>114</v>
      </c>
      <c r="L4" s="39">
        <v>8170.2725</v>
      </c>
      <c r="M4" s="39">
        <v>5957.3366699999997</v>
      </c>
      <c r="N4" s="39">
        <v>29703.775799999999</v>
      </c>
      <c r="O4" s="98">
        <f>SUM(L4:N4)</f>
        <v>43831.384969999999</v>
      </c>
      <c r="P4" s="128"/>
      <c r="Q4" s="122"/>
    </row>
    <row r="5" spans="1:21" x14ac:dyDescent="0.2">
      <c r="A5" s="4">
        <v>2</v>
      </c>
      <c r="B5" s="15" t="s">
        <v>5</v>
      </c>
      <c r="C5" s="73">
        <v>56</v>
      </c>
      <c r="D5" s="73">
        <v>22</v>
      </c>
      <c r="E5" s="73">
        <v>295</v>
      </c>
      <c r="F5" s="95">
        <f t="shared" ref="F5:F25" si="1">SUM(C5:E5)</f>
        <v>373</v>
      </c>
      <c r="G5" s="129">
        <f t="shared" ref="G5:G27" si="2">F5/F$28</f>
        <v>2.2973638827297364E-2</v>
      </c>
      <c r="H5" s="4">
        <v>30</v>
      </c>
      <c r="I5">
        <v>14</v>
      </c>
      <c r="J5">
        <v>162</v>
      </c>
      <c r="K5" s="95">
        <f t="shared" si="0"/>
        <v>206</v>
      </c>
      <c r="L5" s="39">
        <v>18973.272499999999</v>
      </c>
      <c r="M5" s="39">
        <v>8898.0016699999996</v>
      </c>
      <c r="N5" s="39">
        <v>91015.448300000004</v>
      </c>
      <c r="O5" s="98">
        <f t="shared" ref="O5:O27" si="3">SUM(L5:N5)</f>
        <v>118886.72247000001</v>
      </c>
      <c r="P5" s="128"/>
      <c r="Q5" s="122"/>
    </row>
    <row r="6" spans="1:21" x14ac:dyDescent="0.2">
      <c r="A6" s="4">
        <v>3</v>
      </c>
      <c r="B6" s="15" t="s">
        <v>6</v>
      </c>
      <c r="C6" s="73">
        <v>634</v>
      </c>
      <c r="D6" s="73">
        <v>210</v>
      </c>
      <c r="E6" s="73">
        <v>1664</v>
      </c>
      <c r="F6" s="95">
        <f t="shared" si="1"/>
        <v>2508</v>
      </c>
      <c r="G6" s="129">
        <f t="shared" si="2"/>
        <v>0.15447154471544716</v>
      </c>
      <c r="H6" s="4">
        <v>349</v>
      </c>
      <c r="I6">
        <v>122</v>
      </c>
      <c r="J6">
        <v>1000</v>
      </c>
      <c r="K6" s="95">
        <f t="shared" si="0"/>
        <v>1471</v>
      </c>
      <c r="L6" s="39">
        <v>250918.25399999999</v>
      </c>
      <c r="M6" s="39">
        <v>82640.209199999998</v>
      </c>
      <c r="N6" s="39">
        <v>576413.87899999996</v>
      </c>
      <c r="O6" s="98">
        <f t="shared" si="3"/>
        <v>909972.34219999996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15</v>
      </c>
      <c r="D7" s="73">
        <v>9</v>
      </c>
      <c r="E7" s="73">
        <v>156</v>
      </c>
      <c r="F7" s="95">
        <f t="shared" si="1"/>
        <v>180</v>
      </c>
      <c r="G7" s="129">
        <f t="shared" si="2"/>
        <v>1.1086474501108648E-2</v>
      </c>
      <c r="H7" s="4">
        <v>7</v>
      </c>
      <c r="I7">
        <v>6</v>
      </c>
      <c r="J7">
        <v>87</v>
      </c>
      <c r="K7" s="95">
        <f t="shared" si="0"/>
        <v>100</v>
      </c>
      <c r="L7" s="39">
        <v>5309.6441699999996</v>
      </c>
      <c r="M7" s="39">
        <v>3406.5958300000002</v>
      </c>
      <c r="N7" s="39">
        <v>50501.630799999999</v>
      </c>
      <c r="O7" s="98">
        <f t="shared" si="3"/>
        <v>59217.870799999997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22</v>
      </c>
      <c r="D8" s="73">
        <v>1</v>
      </c>
      <c r="E8" s="73">
        <v>108</v>
      </c>
      <c r="F8" s="95">
        <f t="shared" si="1"/>
        <v>131</v>
      </c>
      <c r="G8" s="129">
        <f t="shared" si="2"/>
        <v>8.0684897758068492E-3</v>
      </c>
      <c r="H8" s="4">
        <v>12</v>
      </c>
      <c r="I8">
        <v>1</v>
      </c>
      <c r="J8">
        <v>74</v>
      </c>
      <c r="K8" s="95">
        <f t="shared" si="0"/>
        <v>87</v>
      </c>
      <c r="L8" s="39">
        <v>5636.4316699999999</v>
      </c>
      <c r="M8" s="39">
        <v>399.40333299999998</v>
      </c>
      <c r="N8" s="39">
        <v>23035.09</v>
      </c>
      <c r="O8" s="98">
        <f t="shared" si="3"/>
        <v>29070.925003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15</v>
      </c>
      <c r="D9" s="73">
        <v>15</v>
      </c>
      <c r="E9" s="73">
        <v>265</v>
      </c>
      <c r="F9" s="95">
        <f t="shared" si="1"/>
        <v>295</v>
      </c>
      <c r="G9" s="129">
        <f t="shared" si="2"/>
        <v>1.8169499876816951E-2</v>
      </c>
      <c r="H9" s="4">
        <v>12</v>
      </c>
      <c r="I9">
        <v>8</v>
      </c>
      <c r="J9">
        <v>169</v>
      </c>
      <c r="K9" s="95">
        <f t="shared" si="0"/>
        <v>189</v>
      </c>
      <c r="L9" s="39">
        <v>7092.9408299999996</v>
      </c>
      <c r="M9" s="39">
        <v>2878.0158299999998</v>
      </c>
      <c r="N9" s="39">
        <v>87205.939199999993</v>
      </c>
      <c r="O9" s="98">
        <f t="shared" si="3"/>
        <v>97176.89585999999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37</v>
      </c>
      <c r="D10" s="73">
        <v>43</v>
      </c>
      <c r="E10" s="73">
        <v>156</v>
      </c>
      <c r="F10" s="95">
        <f t="shared" si="1"/>
        <v>236</v>
      </c>
      <c r="G10" s="129">
        <f t="shared" si="2"/>
        <v>1.4535599901453561E-2</v>
      </c>
      <c r="H10" s="4">
        <v>24</v>
      </c>
      <c r="I10">
        <v>24</v>
      </c>
      <c r="J10">
        <v>91</v>
      </c>
      <c r="K10" s="95">
        <f t="shared" si="0"/>
        <v>139</v>
      </c>
      <c r="L10" s="39">
        <v>15001.805</v>
      </c>
      <c r="M10" s="39">
        <v>11318.514999999999</v>
      </c>
      <c r="N10" s="39">
        <v>38926.214200000002</v>
      </c>
      <c r="O10" s="98">
        <f t="shared" si="3"/>
        <v>65246.534200000002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77</v>
      </c>
      <c r="D11" s="73">
        <v>26</v>
      </c>
      <c r="E11" s="73">
        <v>360</v>
      </c>
      <c r="F11" s="95">
        <f t="shared" si="1"/>
        <v>463</v>
      </c>
      <c r="G11" s="129">
        <f t="shared" si="2"/>
        <v>2.8516876077851687E-2</v>
      </c>
      <c r="H11" s="4">
        <v>40</v>
      </c>
      <c r="I11">
        <v>14</v>
      </c>
      <c r="J11">
        <v>234</v>
      </c>
      <c r="K11" s="95">
        <f t="shared" si="0"/>
        <v>288</v>
      </c>
      <c r="L11" s="39">
        <v>27480.526699999999</v>
      </c>
      <c r="M11" s="39">
        <v>9648.0258300000005</v>
      </c>
      <c r="N11" s="39">
        <v>122106.909</v>
      </c>
      <c r="O11" s="98">
        <f t="shared" si="3"/>
        <v>159235.46153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12</v>
      </c>
      <c r="D12" s="73">
        <v>16</v>
      </c>
      <c r="E12" s="73">
        <v>170</v>
      </c>
      <c r="F12" s="95">
        <f t="shared" si="1"/>
        <v>198</v>
      </c>
      <c r="G12" s="129">
        <f t="shared" si="2"/>
        <v>1.2195121951219513E-2</v>
      </c>
      <c r="H12" s="4">
        <v>10</v>
      </c>
      <c r="I12">
        <v>10</v>
      </c>
      <c r="J12">
        <v>109</v>
      </c>
      <c r="K12" s="95">
        <f t="shared" si="0"/>
        <v>129</v>
      </c>
      <c r="L12" s="39">
        <v>4059.14167</v>
      </c>
      <c r="M12" s="39">
        <v>4321.1133300000001</v>
      </c>
      <c r="N12" s="39">
        <v>39035.479200000002</v>
      </c>
      <c r="O12" s="98">
        <f t="shared" si="3"/>
        <v>47415.734200000006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42</v>
      </c>
      <c r="D13" s="73">
        <v>16</v>
      </c>
      <c r="E13" s="73">
        <v>193</v>
      </c>
      <c r="F13" s="95">
        <f t="shared" si="1"/>
        <v>251</v>
      </c>
      <c r="G13" s="129">
        <f t="shared" si="2"/>
        <v>1.5459472776545947E-2</v>
      </c>
      <c r="H13" s="4">
        <v>28</v>
      </c>
      <c r="I13">
        <v>11</v>
      </c>
      <c r="J13">
        <v>110</v>
      </c>
      <c r="K13" s="95">
        <f t="shared" si="0"/>
        <v>149</v>
      </c>
      <c r="L13" s="39">
        <v>16489.026699999999</v>
      </c>
      <c r="M13" s="39">
        <v>5543.6549999999997</v>
      </c>
      <c r="N13" s="39">
        <v>52272.3825</v>
      </c>
      <c r="O13" s="98">
        <f t="shared" si="3"/>
        <v>74305.064199999993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7</v>
      </c>
      <c r="D14" s="73">
        <v>0</v>
      </c>
      <c r="E14" s="73">
        <v>14</v>
      </c>
      <c r="F14" s="95">
        <f t="shared" si="1"/>
        <v>21</v>
      </c>
      <c r="G14" s="129">
        <f t="shared" si="2"/>
        <v>1.2934220251293422E-3</v>
      </c>
      <c r="H14" s="4">
        <v>5</v>
      </c>
      <c r="I14">
        <v>0</v>
      </c>
      <c r="J14">
        <v>10</v>
      </c>
      <c r="K14" s="95">
        <f t="shared" si="0"/>
        <v>15</v>
      </c>
      <c r="L14" s="39">
        <v>1585.87</v>
      </c>
      <c r="M14" s="39">
        <v>0</v>
      </c>
      <c r="N14" s="39">
        <v>2131.4583299999999</v>
      </c>
      <c r="O14" s="98">
        <f t="shared" si="3"/>
        <v>3717.3283299999998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91</v>
      </c>
      <c r="D15" s="73">
        <v>34</v>
      </c>
      <c r="E15" s="73">
        <v>289</v>
      </c>
      <c r="F15" s="95">
        <f t="shared" si="1"/>
        <v>414</v>
      </c>
      <c r="G15" s="129">
        <f t="shared" si="2"/>
        <v>2.5498891352549888E-2</v>
      </c>
      <c r="H15" s="4">
        <v>51</v>
      </c>
      <c r="I15">
        <v>24</v>
      </c>
      <c r="J15">
        <v>185</v>
      </c>
      <c r="K15" s="95">
        <f t="shared" si="0"/>
        <v>260</v>
      </c>
      <c r="L15" s="39">
        <v>34520.275800000003</v>
      </c>
      <c r="M15" s="39">
        <v>11341.4058</v>
      </c>
      <c r="N15" s="39">
        <v>85409.685800000007</v>
      </c>
      <c r="O15" s="98">
        <f t="shared" si="3"/>
        <v>131271.36740000002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90</v>
      </c>
      <c r="D16" s="73">
        <v>18</v>
      </c>
      <c r="E16" s="73">
        <v>526</v>
      </c>
      <c r="F16" s="95">
        <f t="shared" si="1"/>
        <v>634</v>
      </c>
      <c r="G16" s="129">
        <f t="shared" si="2"/>
        <v>3.9049026853904906E-2</v>
      </c>
      <c r="H16" s="4">
        <v>55</v>
      </c>
      <c r="I16">
        <v>12</v>
      </c>
      <c r="J16">
        <v>294</v>
      </c>
      <c r="K16" s="95">
        <f t="shared" si="0"/>
        <v>361</v>
      </c>
      <c r="L16" s="39">
        <v>51063.642500000002</v>
      </c>
      <c r="M16" s="39">
        <v>6380.0316700000003</v>
      </c>
      <c r="N16" s="39">
        <v>243412.87700000001</v>
      </c>
      <c r="O16" s="98">
        <f t="shared" si="3"/>
        <v>300856.55116999999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14</v>
      </c>
      <c r="D17" s="73">
        <v>4</v>
      </c>
      <c r="E17" s="73">
        <v>47</v>
      </c>
      <c r="F17" s="95">
        <f t="shared" si="1"/>
        <v>65</v>
      </c>
      <c r="G17" s="129">
        <f t="shared" si="2"/>
        <v>4.0034491254003447E-3</v>
      </c>
      <c r="H17" s="4">
        <v>7</v>
      </c>
      <c r="I17">
        <v>2</v>
      </c>
      <c r="J17">
        <v>28</v>
      </c>
      <c r="K17" s="95">
        <f t="shared" si="0"/>
        <v>37</v>
      </c>
      <c r="L17" s="39">
        <v>4047.8533299999999</v>
      </c>
      <c r="M17" s="39">
        <v>428.2525</v>
      </c>
      <c r="N17" s="39">
        <v>12391.914199999999</v>
      </c>
      <c r="O17" s="98">
        <f t="shared" si="3"/>
        <v>16868.02003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233</v>
      </c>
      <c r="D18" s="73">
        <v>108</v>
      </c>
      <c r="E18" s="73">
        <v>849</v>
      </c>
      <c r="F18" s="95">
        <f t="shared" si="1"/>
        <v>1190</v>
      </c>
      <c r="G18" s="129">
        <f t="shared" si="2"/>
        <v>7.3293914757329395E-2</v>
      </c>
      <c r="H18" s="4">
        <v>123</v>
      </c>
      <c r="I18">
        <v>59</v>
      </c>
      <c r="J18">
        <v>514</v>
      </c>
      <c r="K18" s="95">
        <f t="shared" si="0"/>
        <v>696</v>
      </c>
      <c r="L18" s="39">
        <v>129345.45</v>
      </c>
      <c r="M18" s="39">
        <v>49401.473299999998</v>
      </c>
      <c r="N18" s="39">
        <v>326486.11700000003</v>
      </c>
      <c r="O18" s="98">
        <f t="shared" si="3"/>
        <v>505233.04029999999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759</v>
      </c>
      <c r="D19" s="73">
        <v>172</v>
      </c>
      <c r="E19" s="73">
        <v>1640</v>
      </c>
      <c r="F19" s="95">
        <f t="shared" si="1"/>
        <v>2571</v>
      </c>
      <c r="G19" s="129">
        <f t="shared" si="2"/>
        <v>0.15835181079083518</v>
      </c>
      <c r="H19" s="4">
        <v>401</v>
      </c>
      <c r="I19">
        <v>87</v>
      </c>
      <c r="J19">
        <v>960</v>
      </c>
      <c r="K19" s="95">
        <f t="shared" si="0"/>
        <v>1448</v>
      </c>
      <c r="L19" s="39">
        <v>341652.09</v>
      </c>
      <c r="M19" s="39">
        <v>62248.950799999999</v>
      </c>
      <c r="N19" s="39">
        <v>560008.39899999998</v>
      </c>
      <c r="O19" s="98">
        <f t="shared" si="3"/>
        <v>963909.43980000005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10</v>
      </c>
      <c r="D20" s="73">
        <v>6</v>
      </c>
      <c r="E20" s="73">
        <v>42</v>
      </c>
      <c r="F20" s="95">
        <f t="shared" si="1"/>
        <v>58</v>
      </c>
      <c r="G20" s="129">
        <f t="shared" si="2"/>
        <v>3.5723084503572308E-3</v>
      </c>
      <c r="H20" s="4">
        <v>6</v>
      </c>
      <c r="I20">
        <v>3</v>
      </c>
      <c r="J20">
        <v>28</v>
      </c>
      <c r="K20" s="95">
        <f t="shared" si="0"/>
        <v>37</v>
      </c>
      <c r="L20" s="39">
        <v>3571.23</v>
      </c>
      <c r="M20" s="39">
        <v>1931.97333</v>
      </c>
      <c r="N20" s="39">
        <v>11632.974200000001</v>
      </c>
      <c r="O20" s="98">
        <f t="shared" si="3"/>
        <v>17136.177530000001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48</v>
      </c>
      <c r="D21" s="73">
        <v>34</v>
      </c>
      <c r="E21" s="73">
        <v>131</v>
      </c>
      <c r="F21" s="95">
        <f t="shared" si="1"/>
        <v>213</v>
      </c>
      <c r="G21" s="129">
        <f t="shared" si="2"/>
        <v>1.3118994826311899E-2</v>
      </c>
      <c r="H21" s="4">
        <v>23</v>
      </c>
      <c r="I21">
        <v>15</v>
      </c>
      <c r="J21">
        <v>73</v>
      </c>
      <c r="K21" s="95">
        <f t="shared" si="0"/>
        <v>111</v>
      </c>
      <c r="L21" s="39">
        <v>12033.1792</v>
      </c>
      <c r="M21" s="39">
        <v>9362.4375</v>
      </c>
      <c r="N21" s="39">
        <v>30957.409199999998</v>
      </c>
      <c r="O21" s="98">
        <f t="shared" si="3"/>
        <v>52353.025899999993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48</v>
      </c>
      <c r="D22" s="73">
        <v>52</v>
      </c>
      <c r="E22" s="73">
        <v>167</v>
      </c>
      <c r="F22" s="95">
        <f t="shared" si="1"/>
        <v>267</v>
      </c>
      <c r="G22" s="129">
        <f t="shared" si="2"/>
        <v>1.6444937176644494E-2</v>
      </c>
      <c r="H22" s="4">
        <v>29</v>
      </c>
      <c r="I22">
        <v>24</v>
      </c>
      <c r="J22">
        <v>98</v>
      </c>
      <c r="K22" s="95">
        <f t="shared" si="0"/>
        <v>151</v>
      </c>
      <c r="L22" s="39">
        <v>11146.4167</v>
      </c>
      <c r="M22" s="39">
        <v>14832.61</v>
      </c>
      <c r="N22" s="39">
        <v>36938.210800000001</v>
      </c>
      <c r="O22" s="98">
        <f t="shared" si="3"/>
        <v>62917.237500000003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5</v>
      </c>
      <c r="D23" s="73">
        <v>0</v>
      </c>
      <c r="E23" s="73">
        <v>143</v>
      </c>
      <c r="F23" s="95">
        <f t="shared" si="1"/>
        <v>148</v>
      </c>
      <c r="G23" s="129">
        <f t="shared" si="2"/>
        <v>9.1155457009115554E-3</v>
      </c>
      <c r="H23" s="4">
        <v>3</v>
      </c>
      <c r="I23">
        <v>0</v>
      </c>
      <c r="J23">
        <v>101</v>
      </c>
      <c r="K23" s="95">
        <f t="shared" si="0"/>
        <v>104</v>
      </c>
      <c r="L23" s="39">
        <v>892.623333</v>
      </c>
      <c r="M23" s="39">
        <v>0</v>
      </c>
      <c r="N23" s="39">
        <v>36119.340799999998</v>
      </c>
      <c r="O23" s="98">
        <f t="shared" si="3"/>
        <v>37011.964133000001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46</v>
      </c>
      <c r="D24" s="73">
        <v>21</v>
      </c>
      <c r="E24" s="73">
        <v>286</v>
      </c>
      <c r="F24" s="95">
        <f t="shared" si="1"/>
        <v>353</v>
      </c>
      <c r="G24" s="129">
        <f t="shared" si="2"/>
        <v>2.1741808327174181E-2</v>
      </c>
      <c r="H24" s="4">
        <v>24</v>
      </c>
      <c r="I24">
        <v>13</v>
      </c>
      <c r="J24">
        <v>178</v>
      </c>
      <c r="K24" s="95">
        <f t="shared" si="0"/>
        <v>215</v>
      </c>
      <c r="L24" s="39">
        <v>13711.717500000001</v>
      </c>
      <c r="M24" s="39">
        <v>5049.6549999999997</v>
      </c>
      <c r="N24" s="39">
        <v>60876.378299999997</v>
      </c>
      <c r="O24" s="98">
        <f t="shared" si="3"/>
        <v>79637.750799999994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17</v>
      </c>
      <c r="D25" s="73">
        <v>27</v>
      </c>
      <c r="E25" s="73">
        <v>295</v>
      </c>
      <c r="F25" s="95">
        <f t="shared" si="1"/>
        <v>339</v>
      </c>
      <c r="G25" s="129">
        <f t="shared" si="2"/>
        <v>2.0879526977087951E-2</v>
      </c>
      <c r="H25" s="4">
        <v>6</v>
      </c>
      <c r="I25">
        <v>19</v>
      </c>
      <c r="J25">
        <v>177</v>
      </c>
      <c r="K25" s="95">
        <f t="shared" si="0"/>
        <v>202</v>
      </c>
      <c r="L25" s="39">
        <v>3060.915</v>
      </c>
      <c r="M25" s="39">
        <v>7656.8050000000003</v>
      </c>
      <c r="N25" s="39">
        <v>60546.254200000003</v>
      </c>
      <c r="O25" s="98">
        <f t="shared" si="3"/>
        <v>71263.974199999997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11</v>
      </c>
      <c r="D26" s="73">
        <v>4</v>
      </c>
      <c r="E26" s="73">
        <v>132</v>
      </c>
      <c r="F26" s="95">
        <f>SUM(C26:E26)</f>
        <v>147</v>
      </c>
      <c r="G26" s="129">
        <f t="shared" si="2"/>
        <v>9.0539541759053956E-3</v>
      </c>
      <c r="H26" s="4">
        <v>6</v>
      </c>
      <c r="I26">
        <v>2</v>
      </c>
      <c r="J26">
        <v>90</v>
      </c>
      <c r="K26" s="95">
        <f t="shared" si="0"/>
        <v>98</v>
      </c>
      <c r="L26" s="39">
        <v>2744.8525</v>
      </c>
      <c r="M26" s="39">
        <v>1571.52667</v>
      </c>
      <c r="N26" s="39">
        <v>32548.555</v>
      </c>
      <c r="O26" s="98">
        <f t="shared" si="3"/>
        <v>36864.93417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2532</v>
      </c>
      <c r="D27" s="73">
        <v>679</v>
      </c>
      <c r="E27" s="73">
        <v>1778</v>
      </c>
      <c r="F27" s="95">
        <f>SUM(C27:E27)</f>
        <v>4989</v>
      </c>
      <c r="G27" s="129">
        <f t="shared" si="2"/>
        <v>0.30728011825572799</v>
      </c>
      <c r="H27" s="4">
        <v>1448</v>
      </c>
      <c r="I27">
        <v>407</v>
      </c>
      <c r="J27">
        <v>1084</v>
      </c>
      <c r="K27" s="95">
        <f t="shared" si="0"/>
        <v>2939</v>
      </c>
      <c r="L27" s="39">
        <v>1084644.3799999999</v>
      </c>
      <c r="M27" s="39">
        <v>234699.89799999999</v>
      </c>
      <c r="N27" s="39">
        <v>610557.98899999994</v>
      </c>
      <c r="O27" s="98">
        <f t="shared" si="3"/>
        <v>1929902.267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4849</v>
      </c>
      <c r="D28" s="103">
        <f>SUM(D4:D27)</f>
        <v>1538</v>
      </c>
      <c r="E28" s="103">
        <f>SUM(E4:E27)</f>
        <v>9849</v>
      </c>
      <c r="F28" s="104">
        <f>SUM(F4:F27)</f>
        <v>16236</v>
      </c>
      <c r="G28" s="103"/>
      <c r="H28" s="130">
        <f t="shared" ref="H28:O28" si="4">SUM(H4:H27)</f>
        <v>2717</v>
      </c>
      <c r="I28" s="103">
        <f>SUM(I4:I27)</f>
        <v>888</v>
      </c>
      <c r="J28" s="103">
        <f t="shared" si="4"/>
        <v>5941</v>
      </c>
      <c r="K28" s="104">
        <f t="shared" si="4"/>
        <v>9546</v>
      </c>
      <c r="L28" s="105">
        <f t="shared" si="4"/>
        <v>2053151.8116029999</v>
      </c>
      <c r="M28" s="105">
        <f t="shared" si="4"/>
        <v>539915.89126299997</v>
      </c>
      <c r="N28" s="105">
        <f>SUM(N4:N27)</f>
        <v>3220234.3108300003</v>
      </c>
      <c r="O28" s="106">
        <f t="shared" si="4"/>
        <v>5813302.013695999</v>
      </c>
      <c r="P28" t="s">
        <v>112</v>
      </c>
    </row>
    <row r="31" spans="1:17" x14ac:dyDescent="0.2">
      <c r="I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3" x14ac:dyDescent="0.2">
      <c r="F33" t="s">
        <v>112</v>
      </c>
    </row>
    <row r="34" spans="6:13" x14ac:dyDescent="0.2">
      <c r="H34" t="s">
        <v>112</v>
      </c>
      <c r="J34" t="s">
        <v>112</v>
      </c>
    </row>
    <row r="35" spans="6:13" x14ac:dyDescent="0.2">
      <c r="K35" t="s">
        <v>112</v>
      </c>
      <c r="M35" t="s">
        <v>112</v>
      </c>
    </row>
    <row r="38" spans="6:13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topLeftCell="B1" zoomScale="80" zoomScaleNormal="80" workbookViewId="0">
      <selection activeCell="S20" sqref="S20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146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28</v>
      </c>
      <c r="D4" s="73">
        <v>17</v>
      </c>
      <c r="E4" s="73">
        <v>149</v>
      </c>
      <c r="F4" s="95">
        <f>SUM(C4:E4)</f>
        <v>194</v>
      </c>
      <c r="G4" s="129">
        <f>F4/F$28</f>
        <v>1.2638436482084691E-2</v>
      </c>
      <c r="H4" s="6">
        <v>18</v>
      </c>
      <c r="I4">
        <v>8</v>
      </c>
      <c r="J4">
        <v>87</v>
      </c>
      <c r="K4" s="95">
        <f t="shared" ref="K4:K27" si="0">SUM(H4:J4)</f>
        <v>113</v>
      </c>
      <c r="L4" s="39">
        <v>7349.3333300000004</v>
      </c>
      <c r="M4" s="39">
        <v>4941.9283299999997</v>
      </c>
      <c r="N4" s="39">
        <v>31560.154200000001</v>
      </c>
      <c r="O4" s="98">
        <f>SUM(L4:N4)</f>
        <v>43851.415860000001</v>
      </c>
      <c r="P4" s="128"/>
      <c r="Q4" s="122"/>
    </row>
    <row r="5" spans="1:21" x14ac:dyDescent="0.2">
      <c r="A5" s="4">
        <v>2</v>
      </c>
      <c r="B5" s="15" t="s">
        <v>5</v>
      </c>
      <c r="C5" s="73">
        <v>40</v>
      </c>
      <c r="D5" s="73">
        <v>21</v>
      </c>
      <c r="E5" s="73">
        <v>307</v>
      </c>
      <c r="F5" s="95">
        <f t="shared" ref="F5:F25" si="1">SUM(C5:E5)</f>
        <v>368</v>
      </c>
      <c r="G5" s="129">
        <f t="shared" ref="G5:G27" si="2">F5/F$28</f>
        <v>2.3973941368078174E-2</v>
      </c>
      <c r="H5" s="4">
        <v>24</v>
      </c>
      <c r="I5">
        <v>13</v>
      </c>
      <c r="J5">
        <v>171</v>
      </c>
      <c r="K5" s="95">
        <f t="shared" si="0"/>
        <v>208</v>
      </c>
      <c r="L5" s="39">
        <v>17893.654999999999</v>
      </c>
      <c r="M5" s="39">
        <v>8084.26667</v>
      </c>
      <c r="N5" s="39">
        <v>97472.060800000007</v>
      </c>
      <c r="O5" s="98">
        <f t="shared" ref="O5:O27" si="3">SUM(L5:N5)</f>
        <v>123449.98247</v>
      </c>
      <c r="P5" s="128"/>
      <c r="Q5" s="122"/>
    </row>
    <row r="6" spans="1:21" x14ac:dyDescent="0.2">
      <c r="A6" s="4">
        <v>3</v>
      </c>
      <c r="B6" s="15" t="s">
        <v>6</v>
      </c>
      <c r="C6" s="73">
        <v>549</v>
      </c>
      <c r="D6" s="73">
        <v>193</v>
      </c>
      <c r="E6" s="73">
        <v>1639</v>
      </c>
      <c r="F6" s="95">
        <f t="shared" si="1"/>
        <v>2381</v>
      </c>
      <c r="G6" s="129">
        <f t="shared" si="2"/>
        <v>0.15511400651465798</v>
      </c>
      <c r="H6" s="4">
        <v>314</v>
      </c>
      <c r="I6">
        <v>111</v>
      </c>
      <c r="J6">
        <v>978</v>
      </c>
      <c r="K6" s="95">
        <f t="shared" si="0"/>
        <v>1403</v>
      </c>
      <c r="L6" s="39">
        <v>234046.28</v>
      </c>
      <c r="M6" s="39">
        <v>76070.290800000002</v>
      </c>
      <c r="N6" s="39">
        <v>609296.14399999997</v>
      </c>
      <c r="O6" s="98">
        <f t="shared" si="3"/>
        <v>919412.71479999996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13</v>
      </c>
      <c r="D7" s="73">
        <v>9</v>
      </c>
      <c r="E7" s="73">
        <v>149</v>
      </c>
      <c r="F7" s="95">
        <f t="shared" si="1"/>
        <v>171</v>
      </c>
      <c r="G7" s="129">
        <f t="shared" si="2"/>
        <v>1.1140065146579805E-2</v>
      </c>
      <c r="H7" s="4">
        <v>6</v>
      </c>
      <c r="I7">
        <v>6</v>
      </c>
      <c r="J7">
        <v>84</v>
      </c>
      <c r="K7" s="95">
        <f t="shared" si="0"/>
        <v>96</v>
      </c>
      <c r="L7" s="39">
        <v>5104.5366700000004</v>
      </c>
      <c r="M7" s="39">
        <v>3198.9533299999998</v>
      </c>
      <c r="N7" s="39">
        <v>43797.173300000002</v>
      </c>
      <c r="O7" s="98">
        <f t="shared" si="3"/>
        <v>52100.6633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21</v>
      </c>
      <c r="D8" s="73">
        <v>1</v>
      </c>
      <c r="E8" s="73">
        <v>99</v>
      </c>
      <c r="F8" s="95">
        <f t="shared" si="1"/>
        <v>121</v>
      </c>
      <c r="G8" s="129">
        <f t="shared" si="2"/>
        <v>7.8827361563517922E-3</v>
      </c>
      <c r="H8" s="4">
        <v>11</v>
      </c>
      <c r="I8">
        <v>1</v>
      </c>
      <c r="J8">
        <v>68</v>
      </c>
      <c r="K8" s="95">
        <f t="shared" si="0"/>
        <v>80</v>
      </c>
      <c r="L8" s="39">
        <v>6392.0133299999998</v>
      </c>
      <c r="M8" s="39">
        <v>399.40333299999998</v>
      </c>
      <c r="N8" s="39">
        <v>23424.3642</v>
      </c>
      <c r="O8" s="98">
        <f t="shared" si="3"/>
        <v>30215.780863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15</v>
      </c>
      <c r="D9" s="73">
        <v>7</v>
      </c>
      <c r="E9" s="73">
        <v>255</v>
      </c>
      <c r="F9" s="95">
        <f t="shared" si="1"/>
        <v>277</v>
      </c>
      <c r="G9" s="129">
        <f t="shared" si="2"/>
        <v>1.8045602605863194E-2</v>
      </c>
      <c r="H9" s="4">
        <v>12</v>
      </c>
      <c r="I9">
        <v>4</v>
      </c>
      <c r="J9">
        <v>168</v>
      </c>
      <c r="K9" s="95">
        <f t="shared" si="0"/>
        <v>184</v>
      </c>
      <c r="L9" s="39">
        <v>4776.3408300000001</v>
      </c>
      <c r="M9" s="39">
        <v>2067.5416700000001</v>
      </c>
      <c r="N9" s="39">
        <v>81387.637499999997</v>
      </c>
      <c r="O9" s="98">
        <f t="shared" si="3"/>
        <v>88231.51999999999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30</v>
      </c>
      <c r="D10" s="73">
        <v>43</v>
      </c>
      <c r="E10" s="73">
        <v>159</v>
      </c>
      <c r="F10" s="95">
        <f t="shared" si="1"/>
        <v>232</v>
      </c>
      <c r="G10" s="129">
        <f t="shared" si="2"/>
        <v>1.511400651465798E-2</v>
      </c>
      <c r="H10" s="4">
        <v>23</v>
      </c>
      <c r="I10">
        <v>24</v>
      </c>
      <c r="J10">
        <v>89</v>
      </c>
      <c r="K10" s="95">
        <f t="shared" si="0"/>
        <v>136</v>
      </c>
      <c r="L10" s="39">
        <v>11466.032499999999</v>
      </c>
      <c r="M10" s="39">
        <v>10594.3392</v>
      </c>
      <c r="N10" s="39">
        <v>43254.748299999999</v>
      </c>
      <c r="O10" s="98">
        <f t="shared" si="3"/>
        <v>65315.119999999995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58</v>
      </c>
      <c r="D11" s="73">
        <v>23</v>
      </c>
      <c r="E11" s="73">
        <v>336</v>
      </c>
      <c r="F11" s="95">
        <f t="shared" si="1"/>
        <v>417</v>
      </c>
      <c r="G11" s="129">
        <f t="shared" si="2"/>
        <v>2.7166123778501628E-2</v>
      </c>
      <c r="H11" s="4">
        <v>28</v>
      </c>
      <c r="I11">
        <v>13</v>
      </c>
      <c r="J11">
        <v>219</v>
      </c>
      <c r="K11" s="95">
        <f t="shared" si="0"/>
        <v>260</v>
      </c>
      <c r="L11" s="39">
        <v>23942.284199999998</v>
      </c>
      <c r="M11" s="39">
        <v>8029.1033299999999</v>
      </c>
      <c r="N11" s="39">
        <v>110334.15300000001</v>
      </c>
      <c r="O11" s="98">
        <f t="shared" si="3"/>
        <v>142305.54053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10</v>
      </c>
      <c r="D12" s="73">
        <v>13</v>
      </c>
      <c r="E12" s="73">
        <v>166</v>
      </c>
      <c r="F12" s="95">
        <f t="shared" si="1"/>
        <v>189</v>
      </c>
      <c r="G12" s="129">
        <f t="shared" si="2"/>
        <v>1.231270358306189E-2</v>
      </c>
      <c r="H12" s="4">
        <v>8</v>
      </c>
      <c r="I12">
        <v>8</v>
      </c>
      <c r="J12">
        <v>107</v>
      </c>
      <c r="K12" s="95">
        <f t="shared" si="0"/>
        <v>123</v>
      </c>
      <c r="L12" s="39">
        <v>3450.9908300000002</v>
      </c>
      <c r="M12" s="39">
        <v>2972.5583299999998</v>
      </c>
      <c r="N12" s="39">
        <v>38205.645799999998</v>
      </c>
      <c r="O12" s="98">
        <f t="shared" si="3"/>
        <v>44629.194960000001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37</v>
      </c>
      <c r="D13" s="73">
        <v>18</v>
      </c>
      <c r="E13" s="73">
        <v>184</v>
      </c>
      <c r="F13" s="95">
        <f t="shared" si="1"/>
        <v>239</v>
      </c>
      <c r="G13" s="129">
        <f t="shared" si="2"/>
        <v>1.5570032573289903E-2</v>
      </c>
      <c r="H13" s="4">
        <v>25</v>
      </c>
      <c r="I13">
        <v>11</v>
      </c>
      <c r="J13">
        <v>107</v>
      </c>
      <c r="K13" s="95">
        <f t="shared" si="0"/>
        <v>143</v>
      </c>
      <c r="L13" s="39">
        <v>15875.8058</v>
      </c>
      <c r="M13" s="39">
        <v>5256.7775000000001</v>
      </c>
      <c r="N13" s="39">
        <v>52089.894999999997</v>
      </c>
      <c r="O13" s="98">
        <f t="shared" si="3"/>
        <v>73222.478299999988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10</v>
      </c>
      <c r="D14" s="73">
        <v>0</v>
      </c>
      <c r="E14" s="73">
        <v>13</v>
      </c>
      <c r="F14" s="95">
        <f t="shared" si="1"/>
        <v>23</v>
      </c>
      <c r="G14" s="129">
        <f t="shared" si="2"/>
        <v>1.4983713355048859E-3</v>
      </c>
      <c r="H14" s="4">
        <v>6</v>
      </c>
      <c r="I14">
        <v>0</v>
      </c>
      <c r="J14">
        <v>9</v>
      </c>
      <c r="K14" s="95">
        <f t="shared" si="0"/>
        <v>15</v>
      </c>
      <c r="L14" s="39">
        <v>1869.8008299999999</v>
      </c>
      <c r="M14" s="39">
        <v>0</v>
      </c>
      <c r="N14" s="39">
        <v>1905.4749999999999</v>
      </c>
      <c r="O14" s="98">
        <f t="shared" si="3"/>
        <v>3775.2758299999996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80</v>
      </c>
      <c r="D15" s="73">
        <v>23</v>
      </c>
      <c r="E15" s="73">
        <v>300</v>
      </c>
      <c r="F15" s="95">
        <f t="shared" si="1"/>
        <v>403</v>
      </c>
      <c r="G15" s="129">
        <f t="shared" si="2"/>
        <v>2.6254071661237784E-2</v>
      </c>
      <c r="H15" s="4">
        <v>47</v>
      </c>
      <c r="I15">
        <v>17</v>
      </c>
      <c r="J15">
        <v>191</v>
      </c>
      <c r="K15" s="95">
        <f t="shared" si="0"/>
        <v>255</v>
      </c>
      <c r="L15" s="39">
        <v>32629.566699999999</v>
      </c>
      <c r="M15" s="39">
        <v>8286.7525000000005</v>
      </c>
      <c r="N15" s="39">
        <v>88962.38</v>
      </c>
      <c r="O15" s="98">
        <f t="shared" si="3"/>
        <v>129878.6992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91</v>
      </c>
      <c r="D16" s="73">
        <v>11</v>
      </c>
      <c r="E16" s="73">
        <v>512</v>
      </c>
      <c r="F16" s="95">
        <f t="shared" si="1"/>
        <v>614</v>
      </c>
      <c r="G16" s="129">
        <f t="shared" si="2"/>
        <v>0.04</v>
      </c>
      <c r="H16" s="4">
        <v>54</v>
      </c>
      <c r="I16">
        <v>9</v>
      </c>
      <c r="J16">
        <v>290</v>
      </c>
      <c r="K16" s="95">
        <f t="shared" si="0"/>
        <v>353</v>
      </c>
      <c r="L16" s="39">
        <v>48521.221700000002</v>
      </c>
      <c r="M16" s="39">
        <v>5708.8525</v>
      </c>
      <c r="N16" s="39">
        <v>236280.76300000001</v>
      </c>
      <c r="O16" s="98">
        <f t="shared" si="3"/>
        <v>290510.83720000001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14</v>
      </c>
      <c r="D17" s="73">
        <v>0</v>
      </c>
      <c r="E17" s="73">
        <v>42</v>
      </c>
      <c r="F17" s="95">
        <f t="shared" si="1"/>
        <v>56</v>
      </c>
      <c r="G17" s="129">
        <f t="shared" si="2"/>
        <v>3.6482084690553744E-3</v>
      </c>
      <c r="H17" s="4">
        <v>7</v>
      </c>
      <c r="I17">
        <v>0</v>
      </c>
      <c r="J17">
        <v>24</v>
      </c>
      <c r="K17" s="95">
        <f t="shared" si="0"/>
        <v>31</v>
      </c>
      <c r="L17" s="39">
        <v>4498.4983300000004</v>
      </c>
      <c r="M17" s="39">
        <v>0</v>
      </c>
      <c r="N17" s="39">
        <v>11499.334199999999</v>
      </c>
      <c r="O17" s="98">
        <f t="shared" si="3"/>
        <v>15997.83253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213</v>
      </c>
      <c r="D18" s="73">
        <v>107</v>
      </c>
      <c r="E18" s="73">
        <v>806</v>
      </c>
      <c r="F18" s="95">
        <f t="shared" si="1"/>
        <v>1126</v>
      </c>
      <c r="G18" s="129">
        <f t="shared" si="2"/>
        <v>7.3355048859934852E-2</v>
      </c>
      <c r="H18" s="4">
        <v>113</v>
      </c>
      <c r="I18">
        <v>56</v>
      </c>
      <c r="J18">
        <v>489</v>
      </c>
      <c r="K18" s="95">
        <f t="shared" si="0"/>
        <v>658</v>
      </c>
      <c r="L18" s="39">
        <v>125871.05899999999</v>
      </c>
      <c r="M18" s="39">
        <v>47910.611700000001</v>
      </c>
      <c r="N18" s="39">
        <v>333284.54300000001</v>
      </c>
      <c r="O18" s="98">
        <f t="shared" si="3"/>
        <v>507066.21369999996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654</v>
      </c>
      <c r="D19" s="73">
        <v>174</v>
      </c>
      <c r="E19" s="73">
        <v>1661</v>
      </c>
      <c r="F19" s="95">
        <f t="shared" si="1"/>
        <v>2489</v>
      </c>
      <c r="G19" s="129">
        <f t="shared" si="2"/>
        <v>0.1621498371335505</v>
      </c>
      <c r="H19" s="4">
        <v>349</v>
      </c>
      <c r="I19">
        <v>85</v>
      </c>
      <c r="J19">
        <v>966</v>
      </c>
      <c r="K19" s="95">
        <f t="shared" si="0"/>
        <v>1400</v>
      </c>
      <c r="L19" s="39">
        <v>300970.91899999999</v>
      </c>
      <c r="M19" s="39">
        <v>64143.408300000003</v>
      </c>
      <c r="N19" s="39">
        <v>586742.58499999996</v>
      </c>
      <c r="O19" s="98">
        <f t="shared" si="3"/>
        <v>951856.91229999997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10</v>
      </c>
      <c r="D20" s="73">
        <v>6</v>
      </c>
      <c r="E20" s="73">
        <v>40</v>
      </c>
      <c r="F20" s="95">
        <f t="shared" si="1"/>
        <v>56</v>
      </c>
      <c r="G20" s="129">
        <f t="shared" si="2"/>
        <v>3.6482084690553744E-3</v>
      </c>
      <c r="H20" s="4">
        <v>6</v>
      </c>
      <c r="I20">
        <v>3</v>
      </c>
      <c r="J20">
        <v>27</v>
      </c>
      <c r="K20" s="95">
        <f t="shared" si="0"/>
        <v>36</v>
      </c>
      <c r="L20" s="39">
        <v>3852.55</v>
      </c>
      <c r="M20" s="39">
        <v>1931.97333</v>
      </c>
      <c r="N20" s="39">
        <v>12141.880800000001</v>
      </c>
      <c r="O20" s="98">
        <f t="shared" si="3"/>
        <v>17926.404130000003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39</v>
      </c>
      <c r="D21" s="73">
        <v>30</v>
      </c>
      <c r="E21" s="73">
        <v>128</v>
      </c>
      <c r="F21" s="95">
        <f t="shared" si="1"/>
        <v>197</v>
      </c>
      <c r="G21" s="129">
        <f t="shared" si="2"/>
        <v>1.2833876221498371E-2</v>
      </c>
      <c r="H21" s="4">
        <v>22</v>
      </c>
      <c r="I21">
        <v>14</v>
      </c>
      <c r="J21">
        <v>71</v>
      </c>
      <c r="K21" s="95">
        <f t="shared" si="0"/>
        <v>107</v>
      </c>
      <c r="L21" s="39">
        <v>11175.2767</v>
      </c>
      <c r="M21" s="39">
        <v>8232.0550000000003</v>
      </c>
      <c r="N21" s="39">
        <v>30531.810799999999</v>
      </c>
      <c r="O21" s="98">
        <f t="shared" si="3"/>
        <v>49939.142500000002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35</v>
      </c>
      <c r="D22" s="73">
        <v>49</v>
      </c>
      <c r="E22" s="73">
        <v>158</v>
      </c>
      <c r="F22" s="95">
        <f t="shared" si="1"/>
        <v>242</v>
      </c>
      <c r="G22" s="129">
        <f t="shared" si="2"/>
        <v>1.5765472312703584E-2</v>
      </c>
      <c r="H22" s="4">
        <v>21</v>
      </c>
      <c r="I22">
        <v>21</v>
      </c>
      <c r="J22">
        <v>94</v>
      </c>
      <c r="K22" s="95">
        <f t="shared" si="0"/>
        <v>136</v>
      </c>
      <c r="L22" s="39">
        <v>10280.627500000001</v>
      </c>
      <c r="M22" s="39">
        <v>13451.7392</v>
      </c>
      <c r="N22" s="39">
        <v>38627.604200000002</v>
      </c>
      <c r="O22" s="98">
        <f t="shared" si="3"/>
        <v>62359.9709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2</v>
      </c>
      <c r="D23" s="73">
        <v>0</v>
      </c>
      <c r="E23" s="73">
        <v>131</v>
      </c>
      <c r="F23" s="95">
        <f t="shared" si="1"/>
        <v>133</v>
      </c>
      <c r="G23" s="129">
        <f t="shared" si="2"/>
        <v>8.6644951140065155E-3</v>
      </c>
      <c r="H23" s="4">
        <v>2</v>
      </c>
      <c r="I23">
        <v>0</v>
      </c>
      <c r="J23">
        <v>96</v>
      </c>
      <c r="K23" s="95">
        <f t="shared" si="0"/>
        <v>98</v>
      </c>
      <c r="L23" s="39">
        <v>943.82166700000005</v>
      </c>
      <c r="M23" s="39">
        <v>0</v>
      </c>
      <c r="N23" s="39">
        <v>34914.0458</v>
      </c>
      <c r="O23" s="98">
        <f t="shared" si="3"/>
        <v>35857.867466999996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46</v>
      </c>
      <c r="D24" s="73">
        <v>20</v>
      </c>
      <c r="E24" s="73">
        <v>282</v>
      </c>
      <c r="F24" s="95">
        <f t="shared" si="1"/>
        <v>348</v>
      </c>
      <c r="G24" s="129">
        <f t="shared" si="2"/>
        <v>2.267100977198697E-2</v>
      </c>
      <c r="H24" s="4">
        <v>24</v>
      </c>
      <c r="I24">
        <v>12</v>
      </c>
      <c r="J24">
        <v>173</v>
      </c>
      <c r="K24" s="95">
        <f t="shared" si="0"/>
        <v>209</v>
      </c>
      <c r="L24" s="39">
        <v>12867.594999999999</v>
      </c>
      <c r="M24" s="39">
        <v>4417.7683299999999</v>
      </c>
      <c r="N24" s="39">
        <v>63195.621700000003</v>
      </c>
      <c r="O24" s="98">
        <f t="shared" si="3"/>
        <v>80480.985030000011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11</v>
      </c>
      <c r="D25" s="73">
        <v>27</v>
      </c>
      <c r="E25" s="73">
        <v>298</v>
      </c>
      <c r="F25" s="95">
        <f t="shared" si="1"/>
        <v>336</v>
      </c>
      <c r="G25" s="129">
        <f t="shared" si="2"/>
        <v>2.1889250814332246E-2</v>
      </c>
      <c r="H25" s="4">
        <v>4</v>
      </c>
      <c r="I25">
        <v>19</v>
      </c>
      <c r="J25">
        <v>183</v>
      </c>
      <c r="K25" s="95">
        <f t="shared" si="0"/>
        <v>206</v>
      </c>
      <c r="L25" s="39">
        <v>2764.4283300000002</v>
      </c>
      <c r="M25" s="39">
        <v>6045.6175000000003</v>
      </c>
      <c r="N25" s="39">
        <v>67834.010800000004</v>
      </c>
      <c r="O25" s="98">
        <f t="shared" si="3"/>
        <v>76644.056630000006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7</v>
      </c>
      <c r="D26" s="73">
        <v>4</v>
      </c>
      <c r="E26" s="73">
        <v>125</v>
      </c>
      <c r="F26" s="95">
        <f>SUM(C26:E26)</f>
        <v>136</v>
      </c>
      <c r="G26" s="129">
        <f t="shared" si="2"/>
        <v>8.8599348534201955E-3</v>
      </c>
      <c r="H26" s="4">
        <v>4</v>
      </c>
      <c r="I26">
        <v>2</v>
      </c>
      <c r="J26">
        <v>84</v>
      </c>
      <c r="K26" s="95">
        <f t="shared" si="0"/>
        <v>90</v>
      </c>
      <c r="L26" s="39">
        <v>2134.7083299999999</v>
      </c>
      <c r="M26" s="39">
        <v>1571.52667</v>
      </c>
      <c r="N26" s="39">
        <v>32337.467499999999</v>
      </c>
      <c r="O26" s="98">
        <f t="shared" si="3"/>
        <v>36043.702499999999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2228</v>
      </c>
      <c r="D27" s="73">
        <v>648</v>
      </c>
      <c r="E27" s="73">
        <v>1726</v>
      </c>
      <c r="F27" s="95">
        <f>SUM(C27:E27)</f>
        <v>4602</v>
      </c>
      <c r="G27" s="129">
        <f t="shared" si="2"/>
        <v>0.29980456026058633</v>
      </c>
      <c r="H27" s="4">
        <v>1275</v>
      </c>
      <c r="I27">
        <v>385</v>
      </c>
      <c r="J27">
        <v>1041</v>
      </c>
      <c r="K27" s="95">
        <f t="shared" si="0"/>
        <v>2701</v>
      </c>
      <c r="L27" s="39">
        <v>968509.50100000005</v>
      </c>
      <c r="M27" s="39">
        <v>227463.10200000001</v>
      </c>
      <c r="N27" s="39">
        <v>604908.75300000003</v>
      </c>
      <c r="O27" s="98">
        <f t="shared" si="3"/>
        <v>1800881.3560000001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4241</v>
      </c>
      <c r="D28" s="103">
        <f>SUM(D4:D27)</f>
        <v>1444</v>
      </c>
      <c r="E28" s="103">
        <f>SUM(E4:E27)</f>
        <v>9665</v>
      </c>
      <c r="F28" s="104">
        <f>SUM(F4:F27)</f>
        <v>15350</v>
      </c>
      <c r="G28" s="103"/>
      <c r="H28" s="130">
        <f t="shared" ref="H28:O28" si="4">SUM(H4:H27)</f>
        <v>2403</v>
      </c>
      <c r="I28" s="103">
        <f>SUM(I4:I27)</f>
        <v>822</v>
      </c>
      <c r="J28" s="103">
        <f t="shared" si="4"/>
        <v>5816</v>
      </c>
      <c r="K28" s="104">
        <f t="shared" si="4"/>
        <v>9041</v>
      </c>
      <c r="L28" s="105">
        <f t="shared" si="4"/>
        <v>1857186.8465769999</v>
      </c>
      <c r="M28" s="105">
        <f t="shared" si="4"/>
        <v>510778.56952299998</v>
      </c>
      <c r="N28" s="105">
        <f>SUM(N4:N27)</f>
        <v>3273988.2508999999</v>
      </c>
      <c r="O28" s="106">
        <f t="shared" si="4"/>
        <v>5641953.6670000004</v>
      </c>
      <c r="P28" t="s">
        <v>112</v>
      </c>
    </row>
    <row r="31" spans="1:17" x14ac:dyDescent="0.2">
      <c r="I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3" x14ac:dyDescent="0.2">
      <c r="F33" t="s">
        <v>112</v>
      </c>
    </row>
    <row r="34" spans="6:13" x14ac:dyDescent="0.2">
      <c r="H34" t="s">
        <v>112</v>
      </c>
      <c r="J34" t="s">
        <v>112</v>
      </c>
    </row>
    <row r="35" spans="6:13" x14ac:dyDescent="0.2">
      <c r="K35" t="s">
        <v>112</v>
      </c>
      <c r="M35" t="s">
        <v>112</v>
      </c>
    </row>
    <row r="38" spans="6:13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topLeftCell="B1" zoomScale="80" zoomScaleNormal="80" workbookViewId="0">
      <selection activeCell="O34" sqref="O34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147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24</v>
      </c>
      <c r="D4" s="73">
        <v>12</v>
      </c>
      <c r="E4" s="73">
        <v>149</v>
      </c>
      <c r="F4" s="95">
        <f>SUM(C4:E4)</f>
        <v>185</v>
      </c>
      <c r="G4" s="129">
        <f>F4/F$28</f>
        <v>1.2453719286435544E-2</v>
      </c>
      <c r="H4" s="6">
        <v>15</v>
      </c>
      <c r="I4">
        <v>6</v>
      </c>
      <c r="J4">
        <v>87</v>
      </c>
      <c r="K4" s="95">
        <f t="shared" ref="K4:K27" si="0">SUM(H4:J4)</f>
        <v>108</v>
      </c>
      <c r="L4" s="39">
        <v>6728.0741699999999</v>
      </c>
      <c r="M4" s="39">
        <v>3640.39</v>
      </c>
      <c r="N4" s="39">
        <v>32463.177500000002</v>
      </c>
      <c r="O4" s="98">
        <f>SUM(L4:N4)</f>
        <v>42831.641669999997</v>
      </c>
      <c r="P4" s="128"/>
      <c r="Q4" s="122"/>
    </row>
    <row r="5" spans="1:21" x14ac:dyDescent="0.2">
      <c r="A5" s="4">
        <v>2</v>
      </c>
      <c r="B5" s="15" t="s">
        <v>5</v>
      </c>
      <c r="C5" s="73">
        <v>42</v>
      </c>
      <c r="D5" s="73">
        <v>20</v>
      </c>
      <c r="E5" s="73">
        <v>307</v>
      </c>
      <c r="F5" s="95">
        <f t="shared" ref="F5:F25" si="1">SUM(C5:E5)</f>
        <v>369</v>
      </c>
      <c r="G5" s="129">
        <f t="shared" ref="G5:G27" si="2">F5/F$28</f>
        <v>2.4840121171322786E-2</v>
      </c>
      <c r="H5" s="4">
        <v>22</v>
      </c>
      <c r="I5">
        <v>12</v>
      </c>
      <c r="J5">
        <v>173</v>
      </c>
      <c r="K5" s="95">
        <f t="shared" si="0"/>
        <v>207</v>
      </c>
      <c r="L5" s="39">
        <v>16940.993299999998</v>
      </c>
      <c r="M5" s="39">
        <v>6856.8175000000001</v>
      </c>
      <c r="N5" s="39">
        <v>99738.73</v>
      </c>
      <c r="O5" s="98">
        <f t="shared" ref="O5:O27" si="3">SUM(L5:N5)</f>
        <v>123536.54079999999</v>
      </c>
      <c r="P5" s="128"/>
      <c r="Q5" s="122"/>
    </row>
    <row r="6" spans="1:21" x14ac:dyDescent="0.2">
      <c r="A6" s="4">
        <v>3</v>
      </c>
      <c r="B6" s="15" t="s">
        <v>6</v>
      </c>
      <c r="C6" s="73">
        <v>509</v>
      </c>
      <c r="D6" s="73">
        <v>176</v>
      </c>
      <c r="E6" s="73">
        <v>1746</v>
      </c>
      <c r="F6" s="95">
        <f t="shared" si="1"/>
        <v>2431</v>
      </c>
      <c r="G6" s="129">
        <f t="shared" si="2"/>
        <v>0.16364860316391788</v>
      </c>
      <c r="H6" s="4">
        <v>284</v>
      </c>
      <c r="I6">
        <v>102</v>
      </c>
      <c r="J6">
        <v>1041</v>
      </c>
      <c r="K6" s="95">
        <f t="shared" si="0"/>
        <v>1427</v>
      </c>
      <c r="L6" s="39">
        <v>228719.83300000001</v>
      </c>
      <c r="M6" s="39">
        <v>70941.790800000002</v>
      </c>
      <c r="N6" s="39">
        <v>649460.51100000006</v>
      </c>
      <c r="O6" s="98">
        <f t="shared" si="3"/>
        <v>949122.13480000012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20</v>
      </c>
      <c r="D7" s="73">
        <v>8</v>
      </c>
      <c r="E7" s="73">
        <v>130</v>
      </c>
      <c r="F7" s="95">
        <f t="shared" si="1"/>
        <v>158</v>
      </c>
      <c r="G7" s="129">
        <f t="shared" si="2"/>
        <v>1.0636149444631437E-2</v>
      </c>
      <c r="H7" s="4">
        <v>9</v>
      </c>
      <c r="I7">
        <v>5</v>
      </c>
      <c r="J7">
        <v>75</v>
      </c>
      <c r="K7" s="95">
        <f t="shared" si="0"/>
        <v>89</v>
      </c>
      <c r="L7" s="39">
        <v>7291.2124999999996</v>
      </c>
      <c r="M7" s="39">
        <v>2068.8416699999998</v>
      </c>
      <c r="N7" s="39">
        <v>41502.175000000003</v>
      </c>
      <c r="O7" s="98">
        <f t="shared" si="3"/>
        <v>50862.229170000006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21</v>
      </c>
      <c r="D8" s="73">
        <v>1</v>
      </c>
      <c r="E8" s="73">
        <v>96</v>
      </c>
      <c r="F8" s="95">
        <f t="shared" si="1"/>
        <v>118</v>
      </c>
      <c r="G8" s="129">
        <f t="shared" si="2"/>
        <v>7.9434533826994273E-3</v>
      </c>
      <c r="H8" s="4">
        <v>11</v>
      </c>
      <c r="I8">
        <v>1</v>
      </c>
      <c r="J8">
        <v>65</v>
      </c>
      <c r="K8" s="95">
        <f t="shared" si="0"/>
        <v>77</v>
      </c>
      <c r="L8" s="39">
        <v>6689.54</v>
      </c>
      <c r="M8" s="39">
        <v>399.40333299999998</v>
      </c>
      <c r="N8" s="39">
        <v>22607.400799999999</v>
      </c>
      <c r="O8" s="98">
        <f t="shared" si="3"/>
        <v>29696.344132999999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13</v>
      </c>
      <c r="D9" s="73">
        <v>7</v>
      </c>
      <c r="E9" s="73">
        <v>238</v>
      </c>
      <c r="F9" s="95">
        <f t="shared" si="1"/>
        <v>258</v>
      </c>
      <c r="G9" s="129">
        <f t="shared" si="2"/>
        <v>1.7367889599461461E-2</v>
      </c>
      <c r="H9" s="4">
        <v>11</v>
      </c>
      <c r="I9">
        <v>4</v>
      </c>
      <c r="J9">
        <v>158</v>
      </c>
      <c r="K9" s="95">
        <f t="shared" si="0"/>
        <v>173</v>
      </c>
      <c r="L9" s="39">
        <v>4839.3041700000003</v>
      </c>
      <c r="M9" s="39">
        <v>2844.53</v>
      </c>
      <c r="N9" s="39">
        <v>82992.888300000006</v>
      </c>
      <c r="O9" s="98">
        <f t="shared" si="3"/>
        <v>90676.722470000008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23</v>
      </c>
      <c r="D10" s="73">
        <v>37</v>
      </c>
      <c r="E10" s="73">
        <v>167</v>
      </c>
      <c r="F10" s="95">
        <f t="shared" si="1"/>
        <v>227</v>
      </c>
      <c r="G10" s="129">
        <f t="shared" si="2"/>
        <v>1.5281050151464153E-2</v>
      </c>
      <c r="H10" s="4">
        <v>15</v>
      </c>
      <c r="I10">
        <v>20</v>
      </c>
      <c r="J10">
        <v>97</v>
      </c>
      <c r="K10" s="95">
        <f t="shared" si="0"/>
        <v>132</v>
      </c>
      <c r="L10" s="39">
        <v>9568.3791700000002</v>
      </c>
      <c r="M10" s="39">
        <v>9154.1450000000004</v>
      </c>
      <c r="N10" s="39">
        <v>49118.647499999999</v>
      </c>
      <c r="O10" s="98">
        <f t="shared" si="3"/>
        <v>67841.171669999996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42</v>
      </c>
      <c r="D11" s="73">
        <v>16</v>
      </c>
      <c r="E11" s="73">
        <v>303</v>
      </c>
      <c r="F11" s="95">
        <f t="shared" si="1"/>
        <v>361</v>
      </c>
      <c r="G11" s="129">
        <f t="shared" si="2"/>
        <v>2.4301581958936384E-2</v>
      </c>
      <c r="H11" s="4">
        <v>20</v>
      </c>
      <c r="I11">
        <v>10</v>
      </c>
      <c r="J11">
        <v>193</v>
      </c>
      <c r="K11" s="95">
        <f t="shared" si="0"/>
        <v>223</v>
      </c>
      <c r="L11" s="39">
        <v>19112.665000000001</v>
      </c>
      <c r="M11" s="39">
        <v>5301.2158300000001</v>
      </c>
      <c r="N11" s="39">
        <v>103895.675</v>
      </c>
      <c r="O11" s="98">
        <f t="shared" si="3"/>
        <v>128309.55583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10</v>
      </c>
      <c r="D12" s="73">
        <v>12</v>
      </c>
      <c r="E12" s="73">
        <v>168</v>
      </c>
      <c r="F12" s="95">
        <f t="shared" si="1"/>
        <v>190</v>
      </c>
      <c r="G12" s="129">
        <f t="shared" si="2"/>
        <v>1.2790306294177045E-2</v>
      </c>
      <c r="H12" s="4">
        <v>8</v>
      </c>
      <c r="I12">
        <v>7</v>
      </c>
      <c r="J12">
        <v>106</v>
      </c>
      <c r="K12" s="95">
        <f t="shared" si="0"/>
        <v>121</v>
      </c>
      <c r="L12" s="39">
        <v>3461.25</v>
      </c>
      <c r="M12" s="39">
        <v>2890.8966700000001</v>
      </c>
      <c r="N12" s="39">
        <v>38932.334999999999</v>
      </c>
      <c r="O12" s="98">
        <f t="shared" si="3"/>
        <v>45284.481670000001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37</v>
      </c>
      <c r="D13" s="73">
        <v>11</v>
      </c>
      <c r="E13" s="73">
        <v>188</v>
      </c>
      <c r="F13" s="95">
        <f t="shared" si="1"/>
        <v>236</v>
      </c>
      <c r="G13" s="129">
        <f t="shared" si="2"/>
        <v>1.5886906765398855E-2</v>
      </c>
      <c r="H13" s="4">
        <v>27</v>
      </c>
      <c r="I13">
        <v>6</v>
      </c>
      <c r="J13">
        <v>107</v>
      </c>
      <c r="K13" s="95">
        <f t="shared" si="0"/>
        <v>140</v>
      </c>
      <c r="L13" s="39">
        <v>16593.005000000001</v>
      </c>
      <c r="M13" s="39">
        <v>3846.0716699999998</v>
      </c>
      <c r="N13" s="39">
        <v>55174.34</v>
      </c>
      <c r="O13" s="98">
        <f t="shared" si="3"/>
        <v>75613.416670000006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10</v>
      </c>
      <c r="D14" s="73">
        <v>0</v>
      </c>
      <c r="E14" s="73">
        <v>14</v>
      </c>
      <c r="F14" s="95">
        <f t="shared" si="1"/>
        <v>24</v>
      </c>
      <c r="G14" s="129">
        <f t="shared" si="2"/>
        <v>1.6156176371592056E-3</v>
      </c>
      <c r="H14" s="4">
        <v>6</v>
      </c>
      <c r="I14">
        <v>0</v>
      </c>
      <c r="J14">
        <v>10</v>
      </c>
      <c r="K14" s="95">
        <f t="shared" si="0"/>
        <v>16</v>
      </c>
      <c r="L14" s="39">
        <v>2054.92083</v>
      </c>
      <c r="M14" s="39">
        <v>0</v>
      </c>
      <c r="N14" s="39">
        <v>1814.605</v>
      </c>
      <c r="O14" s="98">
        <f t="shared" si="3"/>
        <v>3869.52583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77</v>
      </c>
      <c r="D15" s="73">
        <v>22</v>
      </c>
      <c r="E15" s="73">
        <v>318</v>
      </c>
      <c r="F15" s="95">
        <f t="shared" si="1"/>
        <v>417</v>
      </c>
      <c r="G15" s="129">
        <f t="shared" si="2"/>
        <v>2.80713564456412E-2</v>
      </c>
      <c r="H15" s="4">
        <v>43</v>
      </c>
      <c r="I15">
        <v>17</v>
      </c>
      <c r="J15">
        <v>196</v>
      </c>
      <c r="K15" s="95">
        <f t="shared" si="0"/>
        <v>256</v>
      </c>
      <c r="L15" s="39">
        <v>32745.591700000001</v>
      </c>
      <c r="M15" s="39">
        <v>7960.2683299999999</v>
      </c>
      <c r="N15" s="39">
        <v>95954.310800000007</v>
      </c>
      <c r="O15" s="98">
        <f t="shared" si="3"/>
        <v>136660.17083000002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84</v>
      </c>
      <c r="D16" s="73">
        <v>13</v>
      </c>
      <c r="E16" s="73">
        <v>509</v>
      </c>
      <c r="F16" s="95">
        <f t="shared" si="1"/>
        <v>606</v>
      </c>
      <c r="G16" s="129">
        <f t="shared" si="2"/>
        <v>4.0794345338269943E-2</v>
      </c>
      <c r="H16" s="4">
        <v>50</v>
      </c>
      <c r="I16">
        <v>10</v>
      </c>
      <c r="J16">
        <v>289</v>
      </c>
      <c r="K16" s="95">
        <f t="shared" si="0"/>
        <v>349</v>
      </c>
      <c r="L16" s="39">
        <v>48039.095000000001</v>
      </c>
      <c r="M16" s="39">
        <v>6889.1875</v>
      </c>
      <c r="N16" s="39">
        <v>242375.62899999999</v>
      </c>
      <c r="O16" s="98">
        <f t="shared" si="3"/>
        <v>297303.91149999999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15</v>
      </c>
      <c r="D17" s="73">
        <v>0</v>
      </c>
      <c r="E17" s="73">
        <v>41</v>
      </c>
      <c r="F17" s="95">
        <f t="shared" si="1"/>
        <v>56</v>
      </c>
      <c r="G17" s="129">
        <f t="shared" si="2"/>
        <v>3.7697744867048132E-3</v>
      </c>
      <c r="H17" s="4">
        <v>8</v>
      </c>
      <c r="I17">
        <v>0</v>
      </c>
      <c r="J17">
        <v>23</v>
      </c>
      <c r="K17" s="95">
        <f t="shared" si="0"/>
        <v>31</v>
      </c>
      <c r="L17" s="39">
        <v>4715.62</v>
      </c>
      <c r="M17" s="39">
        <v>0</v>
      </c>
      <c r="N17" s="39">
        <v>10608</v>
      </c>
      <c r="O17" s="98">
        <f t="shared" si="3"/>
        <v>15323.619999999999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221</v>
      </c>
      <c r="D18" s="73">
        <v>101</v>
      </c>
      <c r="E18" s="73">
        <v>832</v>
      </c>
      <c r="F18" s="95">
        <f t="shared" si="1"/>
        <v>1154</v>
      </c>
      <c r="G18" s="129">
        <f t="shared" si="2"/>
        <v>7.7684281386738469E-2</v>
      </c>
      <c r="H18" s="4">
        <v>122</v>
      </c>
      <c r="I18">
        <v>55</v>
      </c>
      <c r="J18">
        <v>492</v>
      </c>
      <c r="K18" s="95">
        <f t="shared" si="0"/>
        <v>669</v>
      </c>
      <c r="L18" s="39">
        <v>135622.82500000001</v>
      </c>
      <c r="M18" s="39">
        <v>42173.375800000002</v>
      </c>
      <c r="N18" s="39">
        <v>340674.64199999999</v>
      </c>
      <c r="O18" s="98">
        <f t="shared" si="3"/>
        <v>518470.84279999998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592</v>
      </c>
      <c r="D19" s="73">
        <v>155</v>
      </c>
      <c r="E19" s="73">
        <v>1666</v>
      </c>
      <c r="F19" s="95">
        <f t="shared" si="1"/>
        <v>2413</v>
      </c>
      <c r="G19" s="129">
        <f t="shared" si="2"/>
        <v>0.16243688993604846</v>
      </c>
      <c r="H19" s="4">
        <v>309</v>
      </c>
      <c r="I19">
        <v>74</v>
      </c>
      <c r="J19">
        <v>966</v>
      </c>
      <c r="K19" s="95">
        <f t="shared" si="0"/>
        <v>1349</v>
      </c>
      <c r="L19" s="39">
        <v>268909.897</v>
      </c>
      <c r="M19" s="39">
        <v>60979.8367</v>
      </c>
      <c r="N19" s="39">
        <v>590369.95299999998</v>
      </c>
      <c r="O19" s="98">
        <f t="shared" si="3"/>
        <v>920259.68669999996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10</v>
      </c>
      <c r="D20" s="73">
        <v>6</v>
      </c>
      <c r="E20" s="73">
        <v>42</v>
      </c>
      <c r="F20" s="95">
        <f t="shared" si="1"/>
        <v>58</v>
      </c>
      <c r="G20" s="129">
        <f t="shared" si="2"/>
        <v>3.9044092898014135E-3</v>
      </c>
      <c r="H20" s="4">
        <v>6</v>
      </c>
      <c r="I20">
        <v>3</v>
      </c>
      <c r="J20">
        <v>27</v>
      </c>
      <c r="K20" s="95">
        <f t="shared" si="0"/>
        <v>36</v>
      </c>
      <c r="L20" s="39">
        <v>3936.8333299999999</v>
      </c>
      <c r="M20" s="39">
        <v>1931.97333</v>
      </c>
      <c r="N20" s="39">
        <v>12728.4733</v>
      </c>
      <c r="O20" s="98">
        <f t="shared" si="3"/>
        <v>18597.27996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35</v>
      </c>
      <c r="D21" s="73">
        <v>27</v>
      </c>
      <c r="E21" s="73">
        <v>126</v>
      </c>
      <c r="F21" s="95">
        <f t="shared" si="1"/>
        <v>188</v>
      </c>
      <c r="G21" s="129">
        <f t="shared" si="2"/>
        <v>1.2655671491080444E-2</v>
      </c>
      <c r="H21" s="4">
        <v>19</v>
      </c>
      <c r="I21">
        <v>13</v>
      </c>
      <c r="J21">
        <v>69</v>
      </c>
      <c r="K21" s="95">
        <f t="shared" si="0"/>
        <v>101</v>
      </c>
      <c r="L21" s="39">
        <v>11179.0792</v>
      </c>
      <c r="M21" s="39">
        <v>7387.77</v>
      </c>
      <c r="N21" s="39">
        <v>30262.4617</v>
      </c>
      <c r="O21" s="98">
        <f t="shared" si="3"/>
        <v>48829.310899999997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38</v>
      </c>
      <c r="D22" s="73">
        <v>39</v>
      </c>
      <c r="E22" s="73">
        <v>156</v>
      </c>
      <c r="F22" s="95">
        <f t="shared" si="1"/>
        <v>233</v>
      </c>
      <c r="G22" s="129">
        <f t="shared" si="2"/>
        <v>1.5684954560753955E-2</v>
      </c>
      <c r="H22" s="4">
        <v>22</v>
      </c>
      <c r="I22">
        <v>18</v>
      </c>
      <c r="J22">
        <v>91</v>
      </c>
      <c r="K22" s="95">
        <f t="shared" si="0"/>
        <v>131</v>
      </c>
      <c r="L22" s="39">
        <v>9032.6383299999998</v>
      </c>
      <c r="M22" s="39">
        <v>10726.3</v>
      </c>
      <c r="N22" s="39">
        <v>38884.061699999998</v>
      </c>
      <c r="O22" s="98">
        <f t="shared" si="3"/>
        <v>58643.000029999996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2</v>
      </c>
      <c r="D23" s="73">
        <v>0</v>
      </c>
      <c r="E23" s="73">
        <v>122</v>
      </c>
      <c r="F23" s="95">
        <f t="shared" si="1"/>
        <v>124</v>
      </c>
      <c r="G23" s="129">
        <f t="shared" si="2"/>
        <v>8.3473577919892291E-3</v>
      </c>
      <c r="H23" s="4">
        <v>2</v>
      </c>
      <c r="I23">
        <v>0</v>
      </c>
      <c r="J23">
        <v>89</v>
      </c>
      <c r="K23" s="95">
        <f t="shared" si="0"/>
        <v>91</v>
      </c>
      <c r="L23" s="39">
        <v>964.14499999999998</v>
      </c>
      <c r="M23" s="39">
        <v>0</v>
      </c>
      <c r="N23" s="39">
        <v>35040.015800000001</v>
      </c>
      <c r="O23" s="98">
        <f t="shared" si="3"/>
        <v>36004.160799999998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38</v>
      </c>
      <c r="D24" s="73">
        <v>17</v>
      </c>
      <c r="E24" s="73">
        <v>295</v>
      </c>
      <c r="F24" s="95">
        <f t="shared" si="1"/>
        <v>350</v>
      </c>
      <c r="G24" s="129">
        <f t="shared" si="2"/>
        <v>2.3561090541905083E-2</v>
      </c>
      <c r="H24" s="4">
        <v>20</v>
      </c>
      <c r="I24">
        <v>11</v>
      </c>
      <c r="J24">
        <v>176</v>
      </c>
      <c r="K24" s="95">
        <f t="shared" si="0"/>
        <v>207</v>
      </c>
      <c r="L24" s="39">
        <v>11660.620800000001</v>
      </c>
      <c r="M24" s="39">
        <v>4517.1208299999998</v>
      </c>
      <c r="N24" s="39">
        <v>70060.715800000005</v>
      </c>
      <c r="O24" s="98">
        <f t="shared" si="3"/>
        <v>86238.457430000009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12</v>
      </c>
      <c r="D25" s="73">
        <v>22</v>
      </c>
      <c r="E25" s="73">
        <v>286</v>
      </c>
      <c r="F25" s="95">
        <f t="shared" si="1"/>
        <v>320</v>
      </c>
      <c r="G25" s="129">
        <f t="shared" si="2"/>
        <v>2.1541568495456076E-2</v>
      </c>
      <c r="H25" s="4">
        <v>4</v>
      </c>
      <c r="I25">
        <v>15</v>
      </c>
      <c r="J25">
        <v>178</v>
      </c>
      <c r="K25" s="95">
        <f t="shared" si="0"/>
        <v>197</v>
      </c>
      <c r="L25" s="39">
        <v>3672.7166699999998</v>
      </c>
      <c r="M25" s="39">
        <v>6039.085</v>
      </c>
      <c r="N25" s="39">
        <v>69211.024999999994</v>
      </c>
      <c r="O25" s="98">
        <f t="shared" si="3"/>
        <v>78922.826669999995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7</v>
      </c>
      <c r="D26" s="73">
        <v>4</v>
      </c>
      <c r="E26" s="73">
        <v>123</v>
      </c>
      <c r="F26" s="95">
        <f>SUM(C26:E26)</f>
        <v>134</v>
      </c>
      <c r="G26" s="129">
        <f t="shared" si="2"/>
        <v>9.0205318074722315E-3</v>
      </c>
      <c r="H26" s="4">
        <v>4</v>
      </c>
      <c r="I26">
        <v>2</v>
      </c>
      <c r="J26">
        <v>83</v>
      </c>
      <c r="K26" s="95">
        <f t="shared" si="0"/>
        <v>89</v>
      </c>
      <c r="L26" s="39">
        <v>2198.1158300000002</v>
      </c>
      <c r="M26" s="39">
        <v>1571.52667</v>
      </c>
      <c r="N26" s="39">
        <v>30112.907500000001</v>
      </c>
      <c r="O26" s="98">
        <f t="shared" si="3"/>
        <v>33882.550000000003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1954</v>
      </c>
      <c r="D27" s="73">
        <v>568</v>
      </c>
      <c r="E27" s="73">
        <v>1723</v>
      </c>
      <c r="F27" s="95">
        <f>SUM(C27:E27)</f>
        <v>4245</v>
      </c>
      <c r="G27" s="129">
        <f t="shared" si="2"/>
        <v>0.28576236957253448</v>
      </c>
      <c r="H27" s="4">
        <v>1111</v>
      </c>
      <c r="I27">
        <v>340</v>
      </c>
      <c r="J27">
        <v>1040</v>
      </c>
      <c r="K27" s="95">
        <f t="shared" si="0"/>
        <v>2491</v>
      </c>
      <c r="L27" s="39">
        <v>856434.58299999998</v>
      </c>
      <c r="M27" s="39">
        <v>193719.70600000001</v>
      </c>
      <c r="N27" s="39">
        <v>609781.35800000001</v>
      </c>
      <c r="O27" s="98">
        <f t="shared" si="3"/>
        <v>1659935.6469999999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3836</v>
      </c>
      <c r="D28" s="103">
        <f>SUM(D4:D27)</f>
        <v>1274</v>
      </c>
      <c r="E28" s="103">
        <f>SUM(E4:E27)</f>
        <v>9745</v>
      </c>
      <c r="F28" s="104">
        <f>SUM(F4:F27)</f>
        <v>14855</v>
      </c>
      <c r="G28" s="103"/>
      <c r="H28" s="130">
        <f t="shared" ref="H28:O28" si="4">SUM(H4:H27)</f>
        <v>2148</v>
      </c>
      <c r="I28" s="103">
        <f>SUM(I4:I27)</f>
        <v>731</v>
      </c>
      <c r="J28" s="103">
        <f t="shared" si="4"/>
        <v>5831</v>
      </c>
      <c r="K28" s="104">
        <f t="shared" si="4"/>
        <v>8710</v>
      </c>
      <c r="L28" s="105">
        <f t="shared" si="4"/>
        <v>1711110.9380000001</v>
      </c>
      <c r="M28" s="105">
        <f t="shared" si="4"/>
        <v>451840.25263300003</v>
      </c>
      <c r="N28" s="105">
        <f>SUM(N4:N27)</f>
        <v>3353764.0386999999</v>
      </c>
      <c r="O28" s="106">
        <f t="shared" si="4"/>
        <v>5516715.2293329984</v>
      </c>
      <c r="P28" t="s">
        <v>112</v>
      </c>
    </row>
    <row r="31" spans="1:17" x14ac:dyDescent="0.2">
      <c r="I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3" x14ac:dyDescent="0.2">
      <c r="F33" t="s">
        <v>112</v>
      </c>
    </row>
    <row r="34" spans="6:13" x14ac:dyDescent="0.2">
      <c r="H34" t="s">
        <v>112</v>
      </c>
      <c r="J34" t="s">
        <v>112</v>
      </c>
    </row>
    <row r="35" spans="6:13" x14ac:dyDescent="0.2">
      <c r="K35" t="s">
        <v>112</v>
      </c>
      <c r="M35" t="s">
        <v>112</v>
      </c>
    </row>
    <row r="38" spans="6:13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F35" sqref="F35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179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28</v>
      </c>
      <c r="D4" s="73">
        <v>12</v>
      </c>
      <c r="E4" s="73">
        <v>131</v>
      </c>
      <c r="F4" s="95">
        <f>SUM(C4:E4)</f>
        <v>171</v>
      </c>
      <c r="G4" s="129">
        <f>F4/F$28</f>
        <v>1.1994108157396367E-2</v>
      </c>
      <c r="H4" s="6">
        <v>18</v>
      </c>
      <c r="I4">
        <v>6</v>
      </c>
      <c r="J4">
        <v>76</v>
      </c>
      <c r="K4" s="95">
        <f t="shared" ref="K4:K27" si="0">SUM(H4:J4)</f>
        <v>100</v>
      </c>
      <c r="L4" s="39">
        <v>7173.2591700000003</v>
      </c>
      <c r="M4" s="39">
        <v>3640.39</v>
      </c>
      <c r="N4" s="39">
        <v>30481.695800000001</v>
      </c>
      <c r="O4" s="98">
        <f>SUM(L4:N4)</f>
        <v>41295.344970000006</v>
      </c>
      <c r="P4" s="128"/>
      <c r="Q4" s="122"/>
    </row>
    <row r="5" spans="1:21" x14ac:dyDescent="0.2">
      <c r="A5" s="4">
        <v>2</v>
      </c>
      <c r="B5" s="15" t="s">
        <v>5</v>
      </c>
      <c r="C5" s="73">
        <v>41</v>
      </c>
      <c r="D5" s="73">
        <v>17</v>
      </c>
      <c r="E5" s="73">
        <v>320</v>
      </c>
      <c r="F5" s="95">
        <f t="shared" ref="F5:F25" si="1">SUM(C5:E5)</f>
        <v>378</v>
      </c>
      <c r="G5" s="129">
        <f t="shared" ref="G5:G27" si="2">F5/F$28</f>
        <v>2.6513291716349863E-2</v>
      </c>
      <c r="H5" s="4">
        <v>20</v>
      </c>
      <c r="I5">
        <v>10</v>
      </c>
      <c r="J5">
        <v>180</v>
      </c>
      <c r="K5" s="95">
        <f t="shared" si="0"/>
        <v>210</v>
      </c>
      <c r="L5" s="39">
        <v>16672.467499999999</v>
      </c>
      <c r="M5" s="39">
        <v>5754.7533299999996</v>
      </c>
      <c r="N5" s="39">
        <v>109192.037</v>
      </c>
      <c r="O5" s="98">
        <f t="shared" ref="O5:O27" si="3">SUM(L5:N5)</f>
        <v>131619.25782999999</v>
      </c>
      <c r="P5" s="128"/>
      <c r="Q5" s="122"/>
    </row>
    <row r="6" spans="1:21" x14ac:dyDescent="0.2">
      <c r="A6" s="4">
        <v>3</v>
      </c>
      <c r="B6" s="15" t="s">
        <v>6</v>
      </c>
      <c r="C6" s="73">
        <v>484</v>
      </c>
      <c r="D6" s="73">
        <v>191</v>
      </c>
      <c r="E6" s="73">
        <v>1839</v>
      </c>
      <c r="F6" s="95">
        <f t="shared" si="1"/>
        <v>2514</v>
      </c>
      <c r="G6" s="129">
        <f t="shared" si="2"/>
        <v>0.17633443220873957</v>
      </c>
      <c r="H6" s="4">
        <v>271</v>
      </c>
      <c r="I6">
        <v>110</v>
      </c>
      <c r="J6">
        <v>1089</v>
      </c>
      <c r="K6" s="95">
        <f t="shared" si="0"/>
        <v>1470</v>
      </c>
      <c r="L6" s="39">
        <v>224277.20300000001</v>
      </c>
      <c r="M6" s="39">
        <v>72226.364199999996</v>
      </c>
      <c r="N6" s="39">
        <v>691939.549</v>
      </c>
      <c r="O6" s="98">
        <f t="shared" si="3"/>
        <v>988443.11620000005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13</v>
      </c>
      <c r="D7" s="73">
        <v>13</v>
      </c>
      <c r="E7" s="73">
        <v>129</v>
      </c>
      <c r="F7" s="95">
        <f t="shared" si="1"/>
        <v>155</v>
      </c>
      <c r="G7" s="129">
        <f t="shared" si="2"/>
        <v>1.0871852423370975E-2</v>
      </c>
      <c r="H7" s="4">
        <v>7</v>
      </c>
      <c r="I7">
        <v>6</v>
      </c>
      <c r="J7">
        <v>73</v>
      </c>
      <c r="K7" s="95">
        <f t="shared" si="0"/>
        <v>86</v>
      </c>
      <c r="L7" s="39">
        <v>6304.2524999999996</v>
      </c>
      <c r="M7" s="39">
        <v>4514.4125000000004</v>
      </c>
      <c r="N7" s="39">
        <v>40617.059200000003</v>
      </c>
      <c r="O7" s="98">
        <f t="shared" si="3"/>
        <v>51435.724200000004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16</v>
      </c>
      <c r="D8" s="73">
        <v>1</v>
      </c>
      <c r="E8" s="73">
        <v>97</v>
      </c>
      <c r="F8" s="95">
        <f t="shared" si="1"/>
        <v>114</v>
      </c>
      <c r="G8" s="129">
        <f t="shared" si="2"/>
        <v>7.9960721049309111E-3</v>
      </c>
      <c r="H8" s="4">
        <v>8</v>
      </c>
      <c r="I8">
        <v>1</v>
      </c>
      <c r="J8">
        <v>66</v>
      </c>
      <c r="K8" s="95">
        <f t="shared" si="0"/>
        <v>75</v>
      </c>
      <c r="L8" s="39">
        <v>5369.8666700000003</v>
      </c>
      <c r="M8" s="39">
        <v>399.40333299999998</v>
      </c>
      <c r="N8" s="39">
        <v>23616.904999999999</v>
      </c>
      <c r="O8" s="98">
        <f t="shared" si="3"/>
        <v>29386.175003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13</v>
      </c>
      <c r="D9" s="73">
        <v>8</v>
      </c>
      <c r="E9" s="73">
        <v>236</v>
      </c>
      <c r="F9" s="95">
        <f t="shared" si="1"/>
        <v>257</v>
      </c>
      <c r="G9" s="129">
        <f t="shared" si="2"/>
        <v>1.8026232727782844E-2</v>
      </c>
      <c r="H9" s="4">
        <v>10</v>
      </c>
      <c r="I9">
        <v>6</v>
      </c>
      <c r="J9">
        <v>155</v>
      </c>
      <c r="K9" s="95">
        <f t="shared" si="0"/>
        <v>171</v>
      </c>
      <c r="L9" s="39">
        <v>5406.96</v>
      </c>
      <c r="M9" s="39">
        <v>3962.6491700000001</v>
      </c>
      <c r="N9" s="39">
        <v>77926.625799999994</v>
      </c>
      <c r="O9" s="98">
        <f t="shared" si="3"/>
        <v>87296.23496999999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18</v>
      </c>
      <c r="D10" s="73">
        <v>35</v>
      </c>
      <c r="E10" s="73">
        <v>175</v>
      </c>
      <c r="F10" s="95">
        <f t="shared" si="1"/>
        <v>228</v>
      </c>
      <c r="G10" s="129">
        <f t="shared" si="2"/>
        <v>1.5992144209861822E-2</v>
      </c>
      <c r="H10" s="4">
        <v>11</v>
      </c>
      <c r="I10">
        <v>19</v>
      </c>
      <c r="J10">
        <v>102</v>
      </c>
      <c r="K10" s="95">
        <f t="shared" si="0"/>
        <v>132</v>
      </c>
      <c r="L10" s="39">
        <v>6846.97</v>
      </c>
      <c r="M10" s="39">
        <v>6981.2275</v>
      </c>
      <c r="N10" s="39">
        <v>49911.712500000001</v>
      </c>
      <c r="O10" s="98">
        <f t="shared" si="3"/>
        <v>63739.91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30</v>
      </c>
      <c r="D11" s="73">
        <v>23</v>
      </c>
      <c r="E11" s="73">
        <v>300</v>
      </c>
      <c r="F11" s="95">
        <f t="shared" si="1"/>
        <v>353</v>
      </c>
      <c r="G11" s="129">
        <f t="shared" si="2"/>
        <v>2.475976713193519E-2</v>
      </c>
      <c r="H11" s="4">
        <v>13</v>
      </c>
      <c r="I11">
        <v>13</v>
      </c>
      <c r="J11">
        <v>189</v>
      </c>
      <c r="K11" s="95">
        <f t="shared" si="0"/>
        <v>215</v>
      </c>
      <c r="L11" s="39">
        <v>13560.224200000001</v>
      </c>
      <c r="M11" s="39">
        <v>6229.7624999999998</v>
      </c>
      <c r="N11" s="39">
        <v>101591.18700000001</v>
      </c>
      <c r="O11" s="98">
        <f t="shared" si="3"/>
        <v>121381.17370000001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8</v>
      </c>
      <c r="D12" s="73">
        <v>13</v>
      </c>
      <c r="E12" s="73">
        <v>159</v>
      </c>
      <c r="F12" s="95">
        <f t="shared" si="1"/>
        <v>180</v>
      </c>
      <c r="G12" s="129">
        <f t="shared" si="2"/>
        <v>1.2625377007785649E-2</v>
      </c>
      <c r="H12" s="4">
        <v>6</v>
      </c>
      <c r="I12">
        <v>8</v>
      </c>
      <c r="J12">
        <v>100</v>
      </c>
      <c r="K12" s="95">
        <f t="shared" si="0"/>
        <v>114</v>
      </c>
      <c r="L12" s="39">
        <v>2185.9283300000002</v>
      </c>
      <c r="M12" s="39">
        <v>3373.37</v>
      </c>
      <c r="N12" s="39">
        <v>38727.184200000003</v>
      </c>
      <c r="O12" s="98">
        <f t="shared" si="3"/>
        <v>44286.482530000001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36</v>
      </c>
      <c r="D13" s="73">
        <v>7</v>
      </c>
      <c r="E13" s="73">
        <v>178</v>
      </c>
      <c r="F13" s="95">
        <f t="shared" si="1"/>
        <v>221</v>
      </c>
      <c r="G13" s="129">
        <f t="shared" si="2"/>
        <v>1.5501157326225713E-2</v>
      </c>
      <c r="H13" s="4">
        <v>27</v>
      </c>
      <c r="I13">
        <v>3</v>
      </c>
      <c r="J13">
        <v>98</v>
      </c>
      <c r="K13" s="95">
        <f t="shared" si="0"/>
        <v>128</v>
      </c>
      <c r="L13" s="39">
        <v>16817.796699999999</v>
      </c>
      <c r="M13" s="39">
        <v>2723.8033300000002</v>
      </c>
      <c r="N13" s="39">
        <v>53820.13</v>
      </c>
      <c r="O13" s="98">
        <f t="shared" si="3"/>
        <v>73361.730029999992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10</v>
      </c>
      <c r="D14" s="73">
        <v>0</v>
      </c>
      <c r="E14" s="73">
        <v>14</v>
      </c>
      <c r="F14" s="95">
        <f t="shared" si="1"/>
        <v>24</v>
      </c>
      <c r="G14" s="129">
        <f t="shared" si="2"/>
        <v>1.6833836010380866E-3</v>
      </c>
      <c r="H14" s="4">
        <v>7</v>
      </c>
      <c r="I14">
        <v>0</v>
      </c>
      <c r="J14">
        <v>10</v>
      </c>
      <c r="K14" s="95">
        <f t="shared" si="0"/>
        <v>17</v>
      </c>
      <c r="L14" s="39">
        <v>1707.1925000000001</v>
      </c>
      <c r="M14" s="39">
        <v>0</v>
      </c>
      <c r="N14" s="39">
        <v>2429.3533299999999</v>
      </c>
      <c r="O14" s="98">
        <f t="shared" si="3"/>
        <v>4136.54583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78</v>
      </c>
      <c r="D15" s="73">
        <v>22</v>
      </c>
      <c r="E15" s="73">
        <v>314</v>
      </c>
      <c r="F15" s="95">
        <f t="shared" si="1"/>
        <v>414</v>
      </c>
      <c r="G15" s="129">
        <f t="shared" si="2"/>
        <v>2.9038367117906992E-2</v>
      </c>
      <c r="H15" s="4">
        <v>41</v>
      </c>
      <c r="I15">
        <v>17</v>
      </c>
      <c r="J15">
        <v>196</v>
      </c>
      <c r="K15" s="95">
        <f t="shared" si="0"/>
        <v>254</v>
      </c>
      <c r="L15" s="39">
        <v>30508.909199999998</v>
      </c>
      <c r="M15" s="39">
        <v>7867.6541699999998</v>
      </c>
      <c r="N15" s="39">
        <v>99181.734200000006</v>
      </c>
      <c r="O15" s="98">
        <f t="shared" si="3"/>
        <v>137558.29757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71</v>
      </c>
      <c r="D16" s="73">
        <v>11</v>
      </c>
      <c r="E16" s="73">
        <v>488</v>
      </c>
      <c r="F16" s="95">
        <f t="shared" si="1"/>
        <v>570</v>
      </c>
      <c r="G16" s="129">
        <f t="shared" si="2"/>
        <v>3.9980360524654555E-2</v>
      </c>
      <c r="H16" s="4">
        <v>46</v>
      </c>
      <c r="I16">
        <v>8</v>
      </c>
      <c r="J16">
        <v>276</v>
      </c>
      <c r="K16" s="95">
        <f t="shared" si="0"/>
        <v>330</v>
      </c>
      <c r="L16" s="39">
        <v>39319.637499999997</v>
      </c>
      <c r="M16" s="39">
        <v>5335.2216699999999</v>
      </c>
      <c r="N16" s="39">
        <v>224593.016</v>
      </c>
      <c r="O16" s="98">
        <f t="shared" si="3"/>
        <v>269247.87517000001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11</v>
      </c>
      <c r="D17" s="73">
        <v>0</v>
      </c>
      <c r="E17" s="73">
        <v>36</v>
      </c>
      <c r="F17" s="95">
        <f t="shared" si="1"/>
        <v>47</v>
      </c>
      <c r="G17" s="129">
        <f t="shared" si="2"/>
        <v>3.2966262186995862E-3</v>
      </c>
      <c r="H17" s="4">
        <v>7</v>
      </c>
      <c r="I17">
        <v>0</v>
      </c>
      <c r="J17">
        <v>20</v>
      </c>
      <c r="K17" s="95">
        <f t="shared" si="0"/>
        <v>27</v>
      </c>
      <c r="L17" s="39">
        <v>4472.10833</v>
      </c>
      <c r="M17" s="39">
        <v>0</v>
      </c>
      <c r="N17" s="39">
        <v>10851.4467</v>
      </c>
      <c r="O17" s="98">
        <f t="shared" si="3"/>
        <v>15323.55503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220</v>
      </c>
      <c r="D18" s="73">
        <v>109</v>
      </c>
      <c r="E18" s="73">
        <v>847</v>
      </c>
      <c r="F18" s="95">
        <f t="shared" si="1"/>
        <v>1176</v>
      </c>
      <c r="G18" s="129">
        <f t="shared" si="2"/>
        <v>8.2485796450866247E-2</v>
      </c>
      <c r="H18" s="4">
        <v>117</v>
      </c>
      <c r="I18">
        <v>58</v>
      </c>
      <c r="J18">
        <v>503</v>
      </c>
      <c r="K18" s="95">
        <f t="shared" si="0"/>
        <v>678</v>
      </c>
      <c r="L18" s="39">
        <v>132372.61900000001</v>
      </c>
      <c r="M18" s="39">
        <v>50141.541700000002</v>
      </c>
      <c r="N18" s="39">
        <v>356501.25300000003</v>
      </c>
      <c r="O18" s="98">
        <f t="shared" si="3"/>
        <v>539015.41370000003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530</v>
      </c>
      <c r="D19" s="73">
        <v>140</v>
      </c>
      <c r="E19" s="73">
        <v>1636</v>
      </c>
      <c r="F19" s="95">
        <f t="shared" si="1"/>
        <v>2306</v>
      </c>
      <c r="G19" s="129">
        <f t="shared" si="2"/>
        <v>0.16174510766640948</v>
      </c>
      <c r="H19" s="4">
        <v>275</v>
      </c>
      <c r="I19">
        <v>70</v>
      </c>
      <c r="J19">
        <v>950</v>
      </c>
      <c r="K19" s="95">
        <f t="shared" si="0"/>
        <v>1295</v>
      </c>
      <c r="L19" s="39">
        <v>249291.228</v>
      </c>
      <c r="M19" s="39">
        <v>55791.818299999999</v>
      </c>
      <c r="N19" s="39">
        <v>589309.446</v>
      </c>
      <c r="O19" s="98">
        <f t="shared" si="3"/>
        <v>894392.49230000004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9</v>
      </c>
      <c r="D20" s="73">
        <v>6</v>
      </c>
      <c r="E20" s="73">
        <v>38</v>
      </c>
      <c r="F20" s="95">
        <f t="shared" si="1"/>
        <v>53</v>
      </c>
      <c r="G20" s="129">
        <f t="shared" si="2"/>
        <v>3.7174721189591076E-3</v>
      </c>
      <c r="H20" s="4">
        <v>5</v>
      </c>
      <c r="I20">
        <v>3</v>
      </c>
      <c r="J20">
        <v>25</v>
      </c>
      <c r="K20" s="95">
        <f t="shared" si="0"/>
        <v>33</v>
      </c>
      <c r="L20" s="39">
        <v>3791.9266699999998</v>
      </c>
      <c r="M20" s="39">
        <v>1294.1500000000001</v>
      </c>
      <c r="N20" s="39">
        <v>11972.674999999999</v>
      </c>
      <c r="O20" s="98">
        <f t="shared" si="3"/>
        <v>17058.751669999998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36</v>
      </c>
      <c r="D21" s="73">
        <v>17</v>
      </c>
      <c r="E21" s="73">
        <v>133</v>
      </c>
      <c r="F21" s="95">
        <f t="shared" si="1"/>
        <v>186</v>
      </c>
      <c r="G21" s="129">
        <f t="shared" si="2"/>
        <v>1.304622290804517E-2</v>
      </c>
      <c r="H21" s="4">
        <v>19</v>
      </c>
      <c r="I21">
        <v>9</v>
      </c>
      <c r="J21">
        <v>70</v>
      </c>
      <c r="K21" s="95">
        <f t="shared" si="0"/>
        <v>98</v>
      </c>
      <c r="L21" s="39">
        <v>11457.8642</v>
      </c>
      <c r="M21" s="39">
        <v>5119.4866700000002</v>
      </c>
      <c r="N21" s="39">
        <v>30584.818299999999</v>
      </c>
      <c r="O21" s="98">
        <f t="shared" si="3"/>
        <v>47162.169170000001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32</v>
      </c>
      <c r="D22" s="73">
        <v>31</v>
      </c>
      <c r="E22" s="73">
        <v>165</v>
      </c>
      <c r="F22" s="95">
        <f t="shared" si="1"/>
        <v>228</v>
      </c>
      <c r="G22" s="129">
        <f t="shared" si="2"/>
        <v>1.5992144209861822E-2</v>
      </c>
      <c r="H22" s="4">
        <v>18</v>
      </c>
      <c r="I22">
        <v>15</v>
      </c>
      <c r="J22">
        <v>93</v>
      </c>
      <c r="K22" s="95">
        <f t="shared" si="0"/>
        <v>126</v>
      </c>
      <c r="L22" s="39">
        <v>8804.77</v>
      </c>
      <c r="M22" s="39">
        <v>8954.5733299999993</v>
      </c>
      <c r="N22" s="39">
        <v>41411.976699999999</v>
      </c>
      <c r="O22" s="98">
        <f t="shared" si="3"/>
        <v>59171.320030000003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2</v>
      </c>
      <c r="D23" s="73">
        <v>0</v>
      </c>
      <c r="E23" s="73">
        <v>118</v>
      </c>
      <c r="F23" s="95">
        <f t="shared" si="1"/>
        <v>120</v>
      </c>
      <c r="G23" s="129">
        <f t="shared" si="2"/>
        <v>8.4169180051904321E-3</v>
      </c>
      <c r="H23" s="4">
        <v>2</v>
      </c>
      <c r="I23">
        <v>0</v>
      </c>
      <c r="J23">
        <v>85</v>
      </c>
      <c r="K23" s="95">
        <f t="shared" si="0"/>
        <v>87</v>
      </c>
      <c r="L23" s="39">
        <v>683.23666700000001</v>
      </c>
      <c r="M23" s="39">
        <v>0</v>
      </c>
      <c r="N23" s="39">
        <v>33881.791700000002</v>
      </c>
      <c r="O23" s="98">
        <f t="shared" si="3"/>
        <v>34565.028366999999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43</v>
      </c>
      <c r="D24" s="73">
        <v>17</v>
      </c>
      <c r="E24" s="73">
        <v>290</v>
      </c>
      <c r="F24" s="95">
        <f t="shared" si="1"/>
        <v>350</v>
      </c>
      <c r="G24" s="129">
        <f t="shared" si="2"/>
        <v>2.4549344181805429E-2</v>
      </c>
      <c r="H24" s="4">
        <v>21</v>
      </c>
      <c r="I24">
        <v>11</v>
      </c>
      <c r="J24">
        <v>175</v>
      </c>
      <c r="K24" s="95">
        <f t="shared" si="0"/>
        <v>207</v>
      </c>
      <c r="L24" s="39">
        <v>10125.0283</v>
      </c>
      <c r="M24" s="39">
        <v>4097.8275000000003</v>
      </c>
      <c r="N24" s="39">
        <v>72002.753299999997</v>
      </c>
      <c r="O24" s="98">
        <f t="shared" si="3"/>
        <v>86225.609100000001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10</v>
      </c>
      <c r="D25" s="73">
        <v>20</v>
      </c>
      <c r="E25" s="73">
        <v>280</v>
      </c>
      <c r="F25" s="95">
        <f t="shared" si="1"/>
        <v>310</v>
      </c>
      <c r="G25" s="129">
        <f t="shared" si="2"/>
        <v>2.174370484674195E-2</v>
      </c>
      <c r="H25" s="4">
        <v>4</v>
      </c>
      <c r="I25">
        <v>12</v>
      </c>
      <c r="J25">
        <v>175</v>
      </c>
      <c r="K25" s="95">
        <f t="shared" si="0"/>
        <v>191</v>
      </c>
      <c r="L25" s="39">
        <v>3571.0566699999999</v>
      </c>
      <c r="M25" s="39">
        <v>5319.6433299999999</v>
      </c>
      <c r="N25" s="39">
        <v>63924.1633</v>
      </c>
      <c r="O25" s="98">
        <f t="shared" si="3"/>
        <v>72814.863299999997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11</v>
      </c>
      <c r="D26" s="73">
        <v>4</v>
      </c>
      <c r="E26" s="73">
        <v>115</v>
      </c>
      <c r="F26" s="95">
        <f>SUM(C26:E26)</f>
        <v>130</v>
      </c>
      <c r="G26" s="129">
        <f t="shared" si="2"/>
        <v>9.1183278389563027E-3</v>
      </c>
      <c r="H26" s="4">
        <v>7</v>
      </c>
      <c r="I26">
        <v>2</v>
      </c>
      <c r="J26">
        <v>75</v>
      </c>
      <c r="K26" s="95">
        <f t="shared" si="0"/>
        <v>84</v>
      </c>
      <c r="L26" s="39">
        <v>3408.4591700000001</v>
      </c>
      <c r="M26" s="39">
        <v>1571.52667</v>
      </c>
      <c r="N26" s="39">
        <v>28721.755799999999</v>
      </c>
      <c r="O26" s="98">
        <f t="shared" si="3"/>
        <v>33701.74164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1645</v>
      </c>
      <c r="D27" s="73">
        <v>485</v>
      </c>
      <c r="E27" s="73">
        <v>1642</v>
      </c>
      <c r="F27" s="95">
        <f>SUM(C27:E27)</f>
        <v>3772</v>
      </c>
      <c r="G27" s="129">
        <f t="shared" si="2"/>
        <v>0.26457178929648595</v>
      </c>
      <c r="H27" s="4">
        <v>927</v>
      </c>
      <c r="I27">
        <v>287</v>
      </c>
      <c r="J27">
        <v>986</v>
      </c>
      <c r="K27" s="95">
        <f t="shared" si="0"/>
        <v>2200</v>
      </c>
      <c r="L27" s="39">
        <v>689640.95400000003</v>
      </c>
      <c r="M27" s="39">
        <v>163827.79800000001</v>
      </c>
      <c r="N27" s="39">
        <v>596221.25300000003</v>
      </c>
      <c r="O27" s="98">
        <f t="shared" si="3"/>
        <v>1449690.0050000001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3395</v>
      </c>
      <c r="D28" s="103">
        <f>SUM(D4:D27)</f>
        <v>1182</v>
      </c>
      <c r="E28" s="103">
        <f>SUM(E4:E27)</f>
        <v>9680</v>
      </c>
      <c r="F28" s="104">
        <f>SUM(F4:F27)</f>
        <v>14257</v>
      </c>
      <c r="G28" s="103"/>
      <c r="H28" s="130">
        <f t="shared" ref="H28:O28" si="4">SUM(H4:H27)</f>
        <v>1887</v>
      </c>
      <c r="I28" s="103">
        <f>SUM(I4:I27)</f>
        <v>674</v>
      </c>
      <c r="J28" s="103">
        <f t="shared" si="4"/>
        <v>5767</v>
      </c>
      <c r="K28" s="104">
        <f t="shared" si="4"/>
        <v>8328</v>
      </c>
      <c r="L28" s="105">
        <f t="shared" si="4"/>
        <v>1493769.9182770001</v>
      </c>
      <c r="M28" s="105">
        <f t="shared" si="4"/>
        <v>419127.37720300001</v>
      </c>
      <c r="N28" s="105">
        <f>SUM(N4:N27)</f>
        <v>3379411.52183</v>
      </c>
      <c r="O28" s="106">
        <f t="shared" si="4"/>
        <v>5292308.8173100008</v>
      </c>
      <c r="P28" t="s">
        <v>112</v>
      </c>
    </row>
    <row r="31" spans="1:17" x14ac:dyDescent="0.2">
      <c r="I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3" x14ac:dyDescent="0.2">
      <c r="F33" t="s">
        <v>112</v>
      </c>
    </row>
    <row r="34" spans="6:13" x14ac:dyDescent="0.2">
      <c r="H34" t="s">
        <v>112</v>
      </c>
      <c r="J34" t="s">
        <v>112</v>
      </c>
    </row>
    <row r="35" spans="6:13" x14ac:dyDescent="0.2">
      <c r="K35" t="s">
        <v>112</v>
      </c>
      <c r="M35" t="s">
        <v>112</v>
      </c>
    </row>
    <row r="38" spans="6:13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H24" sqref="H24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178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35</v>
      </c>
      <c r="D4" s="73">
        <v>15</v>
      </c>
      <c r="E4" s="73">
        <v>145</v>
      </c>
      <c r="F4" s="95">
        <f>SUM(C4:E4)</f>
        <v>195</v>
      </c>
      <c r="G4" s="129">
        <f>F4/F$28</f>
        <v>1.3578441612701065E-2</v>
      </c>
      <c r="H4" s="6">
        <v>21</v>
      </c>
      <c r="I4">
        <v>8</v>
      </c>
      <c r="J4">
        <v>81</v>
      </c>
      <c r="K4" s="95">
        <f t="shared" ref="K4:K27" si="0">SUM(H4:J4)</f>
        <v>110</v>
      </c>
      <c r="L4" s="39">
        <v>8297.8024999999998</v>
      </c>
      <c r="M4" s="39">
        <v>4184.3208299999997</v>
      </c>
      <c r="N4" s="39">
        <v>34012.03</v>
      </c>
      <c r="O4" s="98">
        <f>SUM(L4:N4)</f>
        <v>46494.153330000001</v>
      </c>
      <c r="P4" s="128"/>
      <c r="Q4" s="122"/>
    </row>
    <row r="5" spans="1:21" x14ac:dyDescent="0.2">
      <c r="A5" s="4">
        <v>2</v>
      </c>
      <c r="B5" s="15" t="s">
        <v>5</v>
      </c>
      <c r="C5" s="73">
        <v>56</v>
      </c>
      <c r="D5" s="73">
        <v>20</v>
      </c>
      <c r="E5" s="73">
        <v>328</v>
      </c>
      <c r="F5" s="95">
        <f t="shared" ref="F5:F25" si="1">SUM(C5:E5)</f>
        <v>404</v>
      </c>
      <c r="G5" s="129">
        <f t="shared" ref="G5:G27" si="2">F5/F$28</f>
        <v>2.8131745700160155E-2</v>
      </c>
      <c r="H5" s="4">
        <v>27</v>
      </c>
      <c r="I5">
        <v>10</v>
      </c>
      <c r="J5">
        <v>186</v>
      </c>
      <c r="K5" s="95">
        <f t="shared" si="0"/>
        <v>223</v>
      </c>
      <c r="L5" s="39">
        <v>17861.7183</v>
      </c>
      <c r="M5" s="39">
        <v>5869.8249999999998</v>
      </c>
      <c r="N5" s="39">
        <v>112693.75</v>
      </c>
      <c r="O5" s="98">
        <f t="shared" ref="O5:O27" si="3">SUM(L5:N5)</f>
        <v>136425.29329999999</v>
      </c>
      <c r="P5" s="128"/>
      <c r="Q5" s="122"/>
    </row>
    <row r="6" spans="1:21" x14ac:dyDescent="0.2">
      <c r="A6" s="4">
        <v>3</v>
      </c>
      <c r="B6" s="15" t="s">
        <v>6</v>
      </c>
      <c r="C6" s="73">
        <v>538</v>
      </c>
      <c r="D6" s="73">
        <v>200</v>
      </c>
      <c r="E6" s="73">
        <v>1880</v>
      </c>
      <c r="F6" s="95">
        <f t="shared" si="1"/>
        <v>2618</v>
      </c>
      <c r="G6" s="129">
        <f t="shared" si="2"/>
        <v>0.18229928277975072</v>
      </c>
      <c r="H6" s="4">
        <v>307</v>
      </c>
      <c r="I6">
        <v>116</v>
      </c>
      <c r="J6">
        <v>1124</v>
      </c>
      <c r="K6" s="95">
        <f t="shared" si="0"/>
        <v>1547</v>
      </c>
      <c r="L6" s="39">
        <v>227226.33900000001</v>
      </c>
      <c r="M6" s="39">
        <v>79499.853300000002</v>
      </c>
      <c r="N6" s="39">
        <v>694577.97499999998</v>
      </c>
      <c r="O6" s="98">
        <f t="shared" si="3"/>
        <v>1001304.1673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11</v>
      </c>
      <c r="D7" s="73">
        <v>14</v>
      </c>
      <c r="E7" s="73">
        <v>123</v>
      </c>
      <c r="F7" s="95">
        <f t="shared" si="1"/>
        <v>148</v>
      </c>
      <c r="G7" s="129">
        <f t="shared" si="2"/>
        <v>1.0305689018870553E-2</v>
      </c>
      <c r="H7" s="4">
        <v>8</v>
      </c>
      <c r="I7">
        <v>6</v>
      </c>
      <c r="J7">
        <v>72</v>
      </c>
      <c r="K7" s="95">
        <f t="shared" si="0"/>
        <v>86</v>
      </c>
      <c r="L7" s="39">
        <v>3268.85</v>
      </c>
      <c r="M7" s="39">
        <v>5955.8958300000004</v>
      </c>
      <c r="N7" s="39">
        <v>39367.260799999996</v>
      </c>
      <c r="O7" s="98">
        <f t="shared" si="3"/>
        <v>48592.006629999996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19</v>
      </c>
      <c r="D8" s="73">
        <v>1</v>
      </c>
      <c r="E8" s="73">
        <v>95</v>
      </c>
      <c r="F8" s="95">
        <f t="shared" si="1"/>
        <v>115</v>
      </c>
      <c r="G8" s="129">
        <f t="shared" si="2"/>
        <v>8.0077988997980642E-3</v>
      </c>
      <c r="H8" s="4">
        <v>9</v>
      </c>
      <c r="I8">
        <v>1</v>
      </c>
      <c r="J8">
        <v>63</v>
      </c>
      <c r="K8" s="95">
        <f t="shared" si="0"/>
        <v>73</v>
      </c>
      <c r="L8" s="39">
        <v>5950.85833</v>
      </c>
      <c r="M8" s="39">
        <v>399.40333299999998</v>
      </c>
      <c r="N8" s="39">
        <v>23338.8783</v>
      </c>
      <c r="O8" s="98">
        <f t="shared" si="3"/>
        <v>29689.139963000001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15</v>
      </c>
      <c r="D9" s="73">
        <v>8</v>
      </c>
      <c r="E9" s="73">
        <v>228</v>
      </c>
      <c r="F9" s="95">
        <f t="shared" si="1"/>
        <v>251</v>
      </c>
      <c r="G9" s="129">
        <f t="shared" si="2"/>
        <v>1.7477891511733165E-2</v>
      </c>
      <c r="H9" s="4">
        <v>11</v>
      </c>
      <c r="I9">
        <v>6</v>
      </c>
      <c r="J9">
        <v>151</v>
      </c>
      <c r="K9" s="95">
        <f t="shared" si="0"/>
        <v>168</v>
      </c>
      <c r="L9" s="39">
        <v>6651.8074999999999</v>
      </c>
      <c r="M9" s="39">
        <v>3890.1633299999999</v>
      </c>
      <c r="N9" s="39">
        <v>76079.033299999996</v>
      </c>
      <c r="O9" s="98">
        <f t="shared" si="3"/>
        <v>86621.004130000001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16</v>
      </c>
      <c r="D10" s="73">
        <v>29</v>
      </c>
      <c r="E10" s="73">
        <v>177</v>
      </c>
      <c r="F10" s="95">
        <f t="shared" si="1"/>
        <v>222</v>
      </c>
      <c r="G10" s="129">
        <f t="shared" si="2"/>
        <v>1.5458533528305828E-2</v>
      </c>
      <c r="H10" s="4">
        <v>9</v>
      </c>
      <c r="I10">
        <v>17</v>
      </c>
      <c r="J10">
        <v>105</v>
      </c>
      <c r="K10" s="95">
        <f t="shared" si="0"/>
        <v>131</v>
      </c>
      <c r="L10" s="39">
        <v>4638.7141700000002</v>
      </c>
      <c r="M10" s="39">
        <v>8063.7483300000004</v>
      </c>
      <c r="N10" s="39">
        <v>53609.226699999999</v>
      </c>
      <c r="O10" s="98">
        <f t="shared" si="3"/>
        <v>66311.689199999993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27</v>
      </c>
      <c r="D11" s="73">
        <v>16</v>
      </c>
      <c r="E11" s="73">
        <v>299</v>
      </c>
      <c r="F11" s="95">
        <f t="shared" si="1"/>
        <v>342</v>
      </c>
      <c r="G11" s="129">
        <f t="shared" si="2"/>
        <v>2.3814497597660331E-2</v>
      </c>
      <c r="H11" s="4">
        <v>12</v>
      </c>
      <c r="I11">
        <v>10</v>
      </c>
      <c r="J11">
        <v>181</v>
      </c>
      <c r="K11" s="95">
        <f t="shared" si="0"/>
        <v>203</v>
      </c>
      <c r="L11" s="39">
        <v>12260.885</v>
      </c>
      <c r="M11" s="39">
        <v>5836.8374999999996</v>
      </c>
      <c r="N11" s="39">
        <v>105494.664</v>
      </c>
      <c r="O11" s="98">
        <f t="shared" si="3"/>
        <v>123592.38650000001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7</v>
      </c>
      <c r="D12" s="73">
        <v>10</v>
      </c>
      <c r="E12" s="73">
        <v>157</v>
      </c>
      <c r="F12" s="95">
        <f t="shared" si="1"/>
        <v>174</v>
      </c>
      <c r="G12" s="129">
        <f t="shared" si="2"/>
        <v>1.2116147900564027E-2</v>
      </c>
      <c r="H12" s="4">
        <v>6</v>
      </c>
      <c r="I12">
        <v>7</v>
      </c>
      <c r="J12">
        <v>97</v>
      </c>
      <c r="K12" s="95">
        <f t="shared" si="0"/>
        <v>110</v>
      </c>
      <c r="L12" s="39">
        <v>2257.71</v>
      </c>
      <c r="M12" s="39">
        <v>2697.9333299999998</v>
      </c>
      <c r="N12" s="39">
        <v>35291.154199999997</v>
      </c>
      <c r="O12" s="98">
        <f t="shared" si="3"/>
        <v>40246.797529999996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41</v>
      </c>
      <c r="D13" s="73">
        <v>8</v>
      </c>
      <c r="E13" s="73">
        <v>177</v>
      </c>
      <c r="F13" s="95">
        <f t="shared" si="1"/>
        <v>226</v>
      </c>
      <c r="G13" s="129">
        <f t="shared" si="2"/>
        <v>1.5737065663950979E-2</v>
      </c>
      <c r="H13" s="4">
        <v>29</v>
      </c>
      <c r="I13">
        <v>4</v>
      </c>
      <c r="J13">
        <v>101</v>
      </c>
      <c r="K13" s="95">
        <f t="shared" si="0"/>
        <v>134</v>
      </c>
      <c r="L13" s="39">
        <v>17178.752499999999</v>
      </c>
      <c r="M13" s="39">
        <v>2896.0966699999999</v>
      </c>
      <c r="N13" s="39">
        <v>59082.389199999998</v>
      </c>
      <c r="O13" s="98">
        <f t="shared" si="3"/>
        <v>79157.238369999992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6</v>
      </c>
      <c r="D14" s="73">
        <v>0</v>
      </c>
      <c r="E14" s="73">
        <v>16</v>
      </c>
      <c r="F14" s="95">
        <f t="shared" si="1"/>
        <v>22</v>
      </c>
      <c r="G14" s="129">
        <f t="shared" si="2"/>
        <v>1.5319267460483254E-3</v>
      </c>
      <c r="H14" s="4">
        <v>4</v>
      </c>
      <c r="I14">
        <v>0</v>
      </c>
      <c r="J14">
        <v>10</v>
      </c>
      <c r="K14" s="95">
        <f t="shared" si="0"/>
        <v>14</v>
      </c>
      <c r="L14" s="39">
        <v>1212.5208299999999</v>
      </c>
      <c r="M14" s="39">
        <v>0</v>
      </c>
      <c r="N14" s="39">
        <v>2990.3791700000002</v>
      </c>
      <c r="O14" s="98">
        <f t="shared" si="3"/>
        <v>4202.8999999999996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81</v>
      </c>
      <c r="D15" s="73">
        <v>19</v>
      </c>
      <c r="E15" s="73">
        <v>324</v>
      </c>
      <c r="F15" s="95">
        <f t="shared" si="1"/>
        <v>424</v>
      </c>
      <c r="G15" s="129">
        <f t="shared" si="2"/>
        <v>2.9524406378385906E-2</v>
      </c>
      <c r="H15" s="4">
        <v>43</v>
      </c>
      <c r="I15">
        <v>15</v>
      </c>
      <c r="J15">
        <v>197</v>
      </c>
      <c r="K15" s="95">
        <f t="shared" si="0"/>
        <v>255</v>
      </c>
      <c r="L15" s="39">
        <v>34342.6633</v>
      </c>
      <c r="M15" s="39">
        <v>7154.6475</v>
      </c>
      <c r="N15" s="39">
        <v>102101.33900000001</v>
      </c>
      <c r="O15" s="98">
        <f t="shared" si="3"/>
        <v>143598.64980000001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74</v>
      </c>
      <c r="D16" s="73">
        <v>13</v>
      </c>
      <c r="E16" s="73">
        <v>477</v>
      </c>
      <c r="F16" s="95">
        <f t="shared" si="1"/>
        <v>564</v>
      </c>
      <c r="G16" s="129">
        <f t="shared" si="2"/>
        <v>3.9273031125966161E-2</v>
      </c>
      <c r="H16" s="4">
        <v>48</v>
      </c>
      <c r="I16">
        <v>11</v>
      </c>
      <c r="J16">
        <v>268</v>
      </c>
      <c r="K16" s="95">
        <f t="shared" si="0"/>
        <v>327</v>
      </c>
      <c r="L16" s="39">
        <v>38942.875800000002</v>
      </c>
      <c r="M16" s="39">
        <v>5636.06333</v>
      </c>
      <c r="N16" s="39">
        <v>211259.739</v>
      </c>
      <c r="O16" s="98">
        <f t="shared" si="3"/>
        <v>255838.67813000001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13</v>
      </c>
      <c r="D17" s="73">
        <v>0</v>
      </c>
      <c r="E17" s="73">
        <v>36</v>
      </c>
      <c r="F17" s="95">
        <f t="shared" si="1"/>
        <v>49</v>
      </c>
      <c r="G17" s="129">
        <f t="shared" si="2"/>
        <v>3.4120186616530884E-3</v>
      </c>
      <c r="H17" s="4">
        <v>7</v>
      </c>
      <c r="I17">
        <v>0</v>
      </c>
      <c r="J17">
        <v>20</v>
      </c>
      <c r="K17" s="95">
        <f t="shared" si="0"/>
        <v>27</v>
      </c>
      <c r="L17" s="39">
        <v>2530.645</v>
      </c>
      <c r="M17" s="39">
        <v>0</v>
      </c>
      <c r="N17" s="39">
        <v>6493.4891699999998</v>
      </c>
      <c r="O17" s="98">
        <f t="shared" si="3"/>
        <v>9024.1341699999994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192</v>
      </c>
      <c r="D18" s="73">
        <v>115</v>
      </c>
      <c r="E18" s="73">
        <v>889</v>
      </c>
      <c r="F18" s="95">
        <f t="shared" si="1"/>
        <v>1196</v>
      </c>
      <c r="G18" s="129">
        <f t="shared" si="2"/>
        <v>8.3281108557899872E-2</v>
      </c>
      <c r="H18" s="4">
        <v>106</v>
      </c>
      <c r="I18">
        <v>63</v>
      </c>
      <c r="J18">
        <v>522</v>
      </c>
      <c r="K18" s="95">
        <f t="shared" si="0"/>
        <v>691</v>
      </c>
      <c r="L18" s="39">
        <v>109447.639</v>
      </c>
      <c r="M18" s="39">
        <v>48512.338300000003</v>
      </c>
      <c r="N18" s="39">
        <v>369907.57900000003</v>
      </c>
      <c r="O18" s="98">
        <f t="shared" si="3"/>
        <v>527867.55630000005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504</v>
      </c>
      <c r="D19" s="73">
        <v>144</v>
      </c>
      <c r="E19" s="73">
        <v>1658</v>
      </c>
      <c r="F19" s="95">
        <f t="shared" si="1"/>
        <v>2306</v>
      </c>
      <c r="G19" s="129">
        <f t="shared" si="2"/>
        <v>0.160573776199429</v>
      </c>
      <c r="H19" s="4">
        <v>272</v>
      </c>
      <c r="I19">
        <v>71</v>
      </c>
      <c r="J19">
        <v>958</v>
      </c>
      <c r="K19" s="95">
        <f t="shared" si="0"/>
        <v>1301</v>
      </c>
      <c r="L19" s="39">
        <v>210605.43799999999</v>
      </c>
      <c r="M19" s="39">
        <v>55012.414199999999</v>
      </c>
      <c r="N19" s="39">
        <v>571152.54099999997</v>
      </c>
      <c r="O19" s="98">
        <f t="shared" si="3"/>
        <v>836770.39319999993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9</v>
      </c>
      <c r="D20" s="73">
        <v>4</v>
      </c>
      <c r="E20" s="73">
        <v>42</v>
      </c>
      <c r="F20" s="95">
        <f t="shared" si="1"/>
        <v>55</v>
      </c>
      <c r="G20" s="129">
        <f t="shared" si="2"/>
        <v>3.8298168651208133E-3</v>
      </c>
      <c r="H20" s="4">
        <v>5</v>
      </c>
      <c r="I20">
        <v>2</v>
      </c>
      <c r="J20">
        <v>27</v>
      </c>
      <c r="K20" s="95">
        <f t="shared" si="0"/>
        <v>34</v>
      </c>
      <c r="L20" s="39">
        <v>3023.7350000000001</v>
      </c>
      <c r="M20" s="39">
        <v>1430.325</v>
      </c>
      <c r="N20" s="39">
        <v>12228.168299999999</v>
      </c>
      <c r="O20" s="98">
        <f t="shared" si="3"/>
        <v>16682.228299999999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45</v>
      </c>
      <c r="D21" s="73">
        <v>26</v>
      </c>
      <c r="E21" s="73">
        <v>129</v>
      </c>
      <c r="F21" s="95">
        <f t="shared" si="1"/>
        <v>200</v>
      </c>
      <c r="G21" s="129">
        <f t="shared" si="2"/>
        <v>1.3926606782257503E-2</v>
      </c>
      <c r="H21" s="4">
        <v>21</v>
      </c>
      <c r="I21">
        <v>13</v>
      </c>
      <c r="J21">
        <v>69</v>
      </c>
      <c r="K21" s="95">
        <f t="shared" si="0"/>
        <v>103</v>
      </c>
      <c r="L21" s="39">
        <v>13315.109200000001</v>
      </c>
      <c r="M21" s="39">
        <v>7445.0566699999999</v>
      </c>
      <c r="N21" s="39">
        <v>31519.962500000001</v>
      </c>
      <c r="O21" s="98">
        <f t="shared" si="3"/>
        <v>52280.128370000006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31</v>
      </c>
      <c r="D22" s="73">
        <v>31</v>
      </c>
      <c r="E22" s="73">
        <v>160</v>
      </c>
      <c r="F22" s="95">
        <f t="shared" si="1"/>
        <v>222</v>
      </c>
      <c r="G22" s="129">
        <f t="shared" si="2"/>
        <v>1.5458533528305828E-2</v>
      </c>
      <c r="H22" s="4">
        <v>17</v>
      </c>
      <c r="I22">
        <v>15</v>
      </c>
      <c r="J22">
        <v>89</v>
      </c>
      <c r="K22" s="95">
        <f t="shared" si="0"/>
        <v>121</v>
      </c>
      <c r="L22" s="39">
        <v>8680.8583299999991</v>
      </c>
      <c r="M22" s="39">
        <v>9193.1666700000005</v>
      </c>
      <c r="N22" s="39">
        <v>38645.890800000001</v>
      </c>
      <c r="O22" s="98">
        <f t="shared" si="3"/>
        <v>56519.915800000002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1</v>
      </c>
      <c r="D23" s="73">
        <v>0</v>
      </c>
      <c r="E23" s="73">
        <v>121</v>
      </c>
      <c r="F23" s="95">
        <f t="shared" si="1"/>
        <v>122</v>
      </c>
      <c r="G23" s="129">
        <f t="shared" si="2"/>
        <v>8.4952301371770764E-3</v>
      </c>
      <c r="H23" s="4">
        <v>1</v>
      </c>
      <c r="I23">
        <v>0</v>
      </c>
      <c r="J23">
        <v>88</v>
      </c>
      <c r="K23" s="95">
        <f t="shared" si="0"/>
        <v>89</v>
      </c>
      <c r="L23" s="39">
        <v>911.51666699999998</v>
      </c>
      <c r="M23" s="39">
        <v>0</v>
      </c>
      <c r="N23" s="39">
        <v>36286.369200000001</v>
      </c>
      <c r="O23" s="98">
        <f t="shared" si="3"/>
        <v>37197.885867000005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36</v>
      </c>
      <c r="D24" s="73">
        <v>18</v>
      </c>
      <c r="E24" s="73">
        <v>286</v>
      </c>
      <c r="F24" s="95">
        <f t="shared" si="1"/>
        <v>340</v>
      </c>
      <c r="G24" s="129">
        <f t="shared" si="2"/>
        <v>2.3675231529837755E-2</v>
      </c>
      <c r="H24" s="4">
        <v>17</v>
      </c>
      <c r="I24">
        <v>12</v>
      </c>
      <c r="J24">
        <v>175</v>
      </c>
      <c r="K24" s="95">
        <f t="shared" si="0"/>
        <v>204</v>
      </c>
      <c r="L24" s="39">
        <v>8754.6875</v>
      </c>
      <c r="M24" s="39">
        <v>4713.9083300000002</v>
      </c>
      <c r="N24" s="39">
        <v>72335.9758</v>
      </c>
      <c r="O24" s="98">
        <f t="shared" si="3"/>
        <v>85804.571630000006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12</v>
      </c>
      <c r="D25" s="73">
        <v>15</v>
      </c>
      <c r="E25" s="73">
        <v>300</v>
      </c>
      <c r="F25" s="95">
        <f t="shared" si="1"/>
        <v>327</v>
      </c>
      <c r="G25" s="129">
        <f t="shared" si="2"/>
        <v>2.2770002088991017E-2</v>
      </c>
      <c r="H25" s="4">
        <v>6</v>
      </c>
      <c r="I25">
        <v>10</v>
      </c>
      <c r="J25">
        <v>181</v>
      </c>
      <c r="K25" s="95">
        <f t="shared" si="0"/>
        <v>197</v>
      </c>
      <c r="L25" s="39">
        <v>3074.39167</v>
      </c>
      <c r="M25" s="39">
        <v>4480.45</v>
      </c>
      <c r="N25" s="39">
        <v>70757.179999999993</v>
      </c>
      <c r="O25" s="98">
        <f t="shared" si="3"/>
        <v>78312.021669999987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11</v>
      </c>
      <c r="D26" s="73">
        <v>4</v>
      </c>
      <c r="E26" s="73">
        <v>114</v>
      </c>
      <c r="F26" s="95">
        <f>SUM(C26:E26)</f>
        <v>129</v>
      </c>
      <c r="G26" s="129">
        <f t="shared" si="2"/>
        <v>8.9826613745560887E-3</v>
      </c>
      <c r="H26" s="4">
        <v>7</v>
      </c>
      <c r="I26">
        <v>2</v>
      </c>
      <c r="J26">
        <v>75</v>
      </c>
      <c r="K26" s="95">
        <f t="shared" si="0"/>
        <v>84</v>
      </c>
      <c r="L26" s="39">
        <v>3236.8808300000001</v>
      </c>
      <c r="M26" s="39">
        <v>1571.52667</v>
      </c>
      <c r="N26" s="39">
        <v>25476.403300000002</v>
      </c>
      <c r="O26" s="98">
        <f t="shared" si="3"/>
        <v>30284.810800000003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1570</v>
      </c>
      <c r="D27" s="73">
        <v>418</v>
      </c>
      <c r="E27" s="73">
        <v>1722</v>
      </c>
      <c r="F27" s="95">
        <f>SUM(C27:E27)</f>
        <v>3710</v>
      </c>
      <c r="G27" s="129">
        <f t="shared" si="2"/>
        <v>0.25833855581087667</v>
      </c>
      <c r="H27" s="4">
        <v>899</v>
      </c>
      <c r="I27">
        <v>250</v>
      </c>
      <c r="J27">
        <v>1027</v>
      </c>
      <c r="K27" s="95">
        <f t="shared" si="0"/>
        <v>2176</v>
      </c>
      <c r="L27" s="39">
        <v>594702.799</v>
      </c>
      <c r="M27" s="39">
        <v>132341.679</v>
      </c>
      <c r="N27" s="39">
        <v>592302.78300000005</v>
      </c>
      <c r="O27" s="98">
        <f t="shared" si="3"/>
        <v>1319347.2609999999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3350</v>
      </c>
      <c r="D28" s="103">
        <f>SUM(D4:D27)</f>
        <v>1128</v>
      </c>
      <c r="E28" s="103">
        <f>SUM(E4:E27)</f>
        <v>9883</v>
      </c>
      <c r="F28" s="104">
        <f>SUM(F4:F27)</f>
        <v>14361</v>
      </c>
      <c r="G28" s="103"/>
      <c r="H28" s="130">
        <f t="shared" ref="H28:O28" si="4">SUM(H4:H27)</f>
        <v>1892</v>
      </c>
      <c r="I28" s="103">
        <f>SUM(I4:I27)</f>
        <v>649</v>
      </c>
      <c r="J28" s="103">
        <f t="shared" si="4"/>
        <v>5867</v>
      </c>
      <c r="K28" s="104">
        <f t="shared" si="4"/>
        <v>8408</v>
      </c>
      <c r="L28" s="105">
        <f t="shared" si="4"/>
        <v>1338375.1974269999</v>
      </c>
      <c r="M28" s="105">
        <f t="shared" si="4"/>
        <v>396785.653123</v>
      </c>
      <c r="N28" s="105">
        <f>SUM(N4:N27)</f>
        <v>3377004.1607400002</v>
      </c>
      <c r="O28" s="106">
        <f t="shared" si="4"/>
        <v>5112165.0112900008</v>
      </c>
      <c r="P28" t="s">
        <v>112</v>
      </c>
    </row>
    <row r="31" spans="1:17" x14ac:dyDescent="0.2">
      <c r="I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3" x14ac:dyDescent="0.2">
      <c r="F33" t="s">
        <v>112</v>
      </c>
    </row>
    <row r="34" spans="6:13" x14ac:dyDescent="0.2">
      <c r="H34" t="s">
        <v>112</v>
      </c>
      <c r="J34" t="s">
        <v>112</v>
      </c>
    </row>
    <row r="35" spans="6:13" x14ac:dyDescent="0.2">
      <c r="K35" t="s">
        <v>112</v>
      </c>
      <c r="M35" t="s">
        <v>112</v>
      </c>
    </row>
    <row r="38" spans="6:13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F23" sqref="F23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177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34</v>
      </c>
      <c r="D4" s="73">
        <v>18</v>
      </c>
      <c r="E4" s="73">
        <v>140</v>
      </c>
      <c r="F4" s="95">
        <f>SUM(C4:E4)</f>
        <v>192</v>
      </c>
      <c r="G4" s="129">
        <f>F4/F$28</f>
        <v>1.3692768506632435E-2</v>
      </c>
      <c r="H4" s="6">
        <v>20</v>
      </c>
      <c r="I4">
        <v>10</v>
      </c>
      <c r="J4">
        <v>79</v>
      </c>
      <c r="K4" s="95">
        <f t="shared" ref="K4:K27" si="0">SUM(H4:J4)</f>
        <v>109</v>
      </c>
      <c r="L4" s="39">
        <v>9423.57</v>
      </c>
      <c r="M4" s="39">
        <v>5028.4650000000001</v>
      </c>
      <c r="N4" s="39">
        <v>33159.544199999997</v>
      </c>
      <c r="O4" s="98">
        <f>SUM(L4:N4)</f>
        <v>47611.579199999993</v>
      </c>
      <c r="P4" s="128"/>
      <c r="Q4" s="122"/>
    </row>
    <row r="5" spans="1:21" x14ac:dyDescent="0.2">
      <c r="A5" s="4">
        <v>2</v>
      </c>
      <c r="B5" s="15" t="s">
        <v>5</v>
      </c>
      <c r="C5" s="73">
        <v>69</v>
      </c>
      <c r="D5" s="73">
        <v>19</v>
      </c>
      <c r="E5" s="73">
        <v>334</v>
      </c>
      <c r="F5" s="95">
        <f t="shared" ref="F5:F25" si="1">SUM(C5:E5)</f>
        <v>422</v>
      </c>
      <c r="G5" s="129">
        <f t="shared" ref="G5:G27" si="2">F5/F$28</f>
        <v>3.0095564113535873E-2</v>
      </c>
      <c r="H5" s="4">
        <v>36</v>
      </c>
      <c r="I5">
        <v>12</v>
      </c>
      <c r="J5">
        <v>186</v>
      </c>
      <c r="K5" s="95">
        <f t="shared" si="0"/>
        <v>234</v>
      </c>
      <c r="L5" s="39">
        <v>28971.626700000001</v>
      </c>
      <c r="M5" s="39">
        <v>7325.9441699999998</v>
      </c>
      <c r="N5" s="39">
        <v>110796.942</v>
      </c>
      <c r="O5" s="98">
        <f t="shared" ref="O5:O27" si="3">SUM(L5:N5)</f>
        <v>147094.51287000001</v>
      </c>
      <c r="P5" s="128"/>
      <c r="Q5" s="122"/>
    </row>
    <row r="6" spans="1:21" x14ac:dyDescent="0.2">
      <c r="A6" s="4">
        <v>3</v>
      </c>
      <c r="B6" s="15" t="s">
        <v>6</v>
      </c>
      <c r="C6" s="73">
        <v>591</v>
      </c>
      <c r="D6" s="73">
        <v>215</v>
      </c>
      <c r="E6" s="73">
        <v>1912</v>
      </c>
      <c r="F6" s="95">
        <f t="shared" si="1"/>
        <v>2718</v>
      </c>
      <c r="G6" s="129">
        <f t="shared" si="2"/>
        <v>0.19383825417201542</v>
      </c>
      <c r="H6" s="4">
        <v>336</v>
      </c>
      <c r="I6">
        <v>125</v>
      </c>
      <c r="J6">
        <v>1152</v>
      </c>
      <c r="K6" s="95">
        <f t="shared" si="0"/>
        <v>1613</v>
      </c>
      <c r="L6" s="39">
        <v>266541.03700000001</v>
      </c>
      <c r="M6" s="39">
        <v>90117.332500000004</v>
      </c>
      <c r="N6" s="39">
        <v>731564.63300000003</v>
      </c>
      <c r="O6" s="98">
        <f t="shared" si="3"/>
        <v>1088223.0024999999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15</v>
      </c>
      <c r="D7" s="73">
        <v>15</v>
      </c>
      <c r="E7" s="73">
        <v>121</v>
      </c>
      <c r="F7" s="95">
        <f t="shared" si="1"/>
        <v>151</v>
      </c>
      <c r="G7" s="129">
        <f t="shared" si="2"/>
        <v>1.0768791898445301E-2</v>
      </c>
      <c r="H7" s="4">
        <v>10</v>
      </c>
      <c r="I7">
        <v>7</v>
      </c>
      <c r="J7">
        <v>74</v>
      </c>
      <c r="K7" s="95">
        <f t="shared" si="0"/>
        <v>91</v>
      </c>
      <c r="L7" s="39">
        <v>5064.7566699999998</v>
      </c>
      <c r="M7" s="39">
        <v>5900.4616699999997</v>
      </c>
      <c r="N7" s="39">
        <v>36718.120799999997</v>
      </c>
      <c r="O7" s="98">
        <f t="shared" si="3"/>
        <v>47683.339139999996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18</v>
      </c>
      <c r="D8" s="73">
        <v>2</v>
      </c>
      <c r="E8" s="73">
        <v>96</v>
      </c>
      <c r="F8" s="95">
        <f t="shared" si="1"/>
        <v>116</v>
      </c>
      <c r="G8" s="129">
        <f t="shared" si="2"/>
        <v>8.2727143060904295E-3</v>
      </c>
      <c r="H8" s="4">
        <v>8</v>
      </c>
      <c r="I8">
        <v>2</v>
      </c>
      <c r="J8">
        <v>63</v>
      </c>
      <c r="K8" s="95">
        <f t="shared" si="0"/>
        <v>73</v>
      </c>
      <c r="L8" s="39">
        <v>6249.9016700000002</v>
      </c>
      <c r="M8" s="39">
        <v>633.1</v>
      </c>
      <c r="N8" s="39">
        <v>23041.124199999998</v>
      </c>
      <c r="O8" s="98">
        <f t="shared" si="3"/>
        <v>29924.12587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17</v>
      </c>
      <c r="D9" s="73">
        <v>6</v>
      </c>
      <c r="E9" s="73">
        <v>231</v>
      </c>
      <c r="F9" s="95">
        <f t="shared" si="1"/>
        <v>254</v>
      </c>
      <c r="G9" s="129">
        <f t="shared" si="2"/>
        <v>1.8114391670232492E-2</v>
      </c>
      <c r="H9" s="4">
        <v>13</v>
      </c>
      <c r="I9">
        <v>5</v>
      </c>
      <c r="J9">
        <v>150</v>
      </c>
      <c r="K9" s="95">
        <f t="shared" si="0"/>
        <v>168</v>
      </c>
      <c r="L9" s="39">
        <v>8690.9874999999993</v>
      </c>
      <c r="M9" s="39">
        <v>3424.1783300000002</v>
      </c>
      <c r="N9" s="39">
        <v>74616.554999999993</v>
      </c>
      <c r="O9" s="98">
        <f t="shared" si="3"/>
        <v>86731.720829999991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13</v>
      </c>
      <c r="D10" s="73">
        <v>31</v>
      </c>
      <c r="E10" s="73">
        <v>168</v>
      </c>
      <c r="F10" s="95">
        <f t="shared" si="1"/>
        <v>212</v>
      </c>
      <c r="G10" s="129">
        <f t="shared" si="2"/>
        <v>1.5119098559406647E-2</v>
      </c>
      <c r="H10" s="4">
        <v>9</v>
      </c>
      <c r="I10">
        <v>19</v>
      </c>
      <c r="J10">
        <v>102</v>
      </c>
      <c r="K10" s="95">
        <f t="shared" si="0"/>
        <v>130</v>
      </c>
      <c r="L10" s="39">
        <v>2631.6983300000002</v>
      </c>
      <c r="M10" s="39">
        <v>8204.7549999999992</v>
      </c>
      <c r="N10" s="39">
        <v>49234.986700000001</v>
      </c>
      <c r="O10" s="98">
        <f t="shared" si="3"/>
        <v>60071.440029999998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31</v>
      </c>
      <c r="D11" s="73">
        <v>17</v>
      </c>
      <c r="E11" s="73">
        <v>305</v>
      </c>
      <c r="F11" s="95">
        <f t="shared" si="1"/>
        <v>353</v>
      </c>
      <c r="G11" s="129">
        <f t="shared" si="2"/>
        <v>2.5174725431464842E-2</v>
      </c>
      <c r="H11" s="4">
        <v>13</v>
      </c>
      <c r="I11">
        <v>10</v>
      </c>
      <c r="J11">
        <v>185</v>
      </c>
      <c r="K11" s="95">
        <f t="shared" si="0"/>
        <v>208</v>
      </c>
      <c r="L11" s="39">
        <v>13883.805</v>
      </c>
      <c r="M11" s="39">
        <v>4423.51</v>
      </c>
      <c r="N11" s="39">
        <v>106447.13099999999</v>
      </c>
      <c r="O11" s="98">
        <f t="shared" si="3"/>
        <v>124754.446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10</v>
      </c>
      <c r="D12" s="73">
        <v>7</v>
      </c>
      <c r="E12" s="73">
        <v>151</v>
      </c>
      <c r="F12" s="95">
        <f t="shared" si="1"/>
        <v>168</v>
      </c>
      <c r="G12" s="129">
        <f t="shared" si="2"/>
        <v>1.198117244330338E-2</v>
      </c>
      <c r="H12" s="4">
        <v>7</v>
      </c>
      <c r="I12">
        <v>5</v>
      </c>
      <c r="J12">
        <v>94</v>
      </c>
      <c r="K12" s="95">
        <f t="shared" si="0"/>
        <v>106</v>
      </c>
      <c r="L12" s="39">
        <v>3417.1149999999998</v>
      </c>
      <c r="M12" s="39">
        <v>1841.23333</v>
      </c>
      <c r="N12" s="39">
        <v>35060.848299999998</v>
      </c>
      <c r="O12" s="98">
        <f t="shared" si="3"/>
        <v>40319.196629999999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36</v>
      </c>
      <c r="D13" s="73">
        <v>11</v>
      </c>
      <c r="E13" s="73">
        <v>170</v>
      </c>
      <c r="F13" s="95">
        <f t="shared" si="1"/>
        <v>217</v>
      </c>
      <c r="G13" s="129">
        <f t="shared" si="2"/>
        <v>1.54756810726002E-2</v>
      </c>
      <c r="H13" s="4">
        <v>25</v>
      </c>
      <c r="I13">
        <v>6</v>
      </c>
      <c r="J13">
        <v>98</v>
      </c>
      <c r="K13" s="95">
        <f t="shared" si="0"/>
        <v>129</v>
      </c>
      <c r="L13" s="39">
        <v>16356.578299999999</v>
      </c>
      <c r="M13" s="39">
        <v>3902.6541699999998</v>
      </c>
      <c r="N13" s="39">
        <v>61410.006699999998</v>
      </c>
      <c r="O13" s="98">
        <f t="shared" si="3"/>
        <v>81669.239170000001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6</v>
      </c>
      <c r="D14" s="73">
        <v>0</v>
      </c>
      <c r="E14" s="73">
        <v>17</v>
      </c>
      <c r="F14" s="95">
        <f t="shared" si="1"/>
        <v>23</v>
      </c>
      <c r="G14" s="129">
        <f t="shared" si="2"/>
        <v>1.6402795606903437E-3</v>
      </c>
      <c r="H14" s="4">
        <v>4</v>
      </c>
      <c r="I14">
        <v>0</v>
      </c>
      <c r="J14">
        <v>11</v>
      </c>
      <c r="K14" s="95">
        <f t="shared" si="0"/>
        <v>15</v>
      </c>
      <c r="L14" s="39">
        <v>1798.1275000000001</v>
      </c>
      <c r="M14" s="39">
        <v>0</v>
      </c>
      <c r="N14" s="39">
        <v>2903.1166699999999</v>
      </c>
      <c r="O14" s="98">
        <f t="shared" si="3"/>
        <v>4701.2441699999999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94</v>
      </c>
      <c r="D15" s="73">
        <v>26</v>
      </c>
      <c r="E15" s="73">
        <v>329</v>
      </c>
      <c r="F15" s="95">
        <f t="shared" si="1"/>
        <v>449</v>
      </c>
      <c r="G15" s="129">
        <f t="shared" si="2"/>
        <v>3.2021109684781057E-2</v>
      </c>
      <c r="H15" s="4">
        <v>51</v>
      </c>
      <c r="I15">
        <v>17</v>
      </c>
      <c r="J15">
        <v>198</v>
      </c>
      <c r="K15" s="95">
        <f t="shared" si="0"/>
        <v>266</v>
      </c>
      <c r="L15" s="39">
        <v>38553.352500000001</v>
      </c>
      <c r="M15" s="39">
        <v>9477.8991700000006</v>
      </c>
      <c r="N15" s="39">
        <v>99827.823300000004</v>
      </c>
      <c r="O15" s="98">
        <f t="shared" si="3"/>
        <v>147859.07497000002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84</v>
      </c>
      <c r="D16" s="73">
        <v>12</v>
      </c>
      <c r="E16" s="73">
        <v>464</v>
      </c>
      <c r="F16" s="95">
        <f t="shared" si="1"/>
        <v>560</v>
      </c>
      <c r="G16" s="129">
        <f t="shared" si="2"/>
        <v>3.9937241477677937E-2</v>
      </c>
      <c r="H16" s="4">
        <v>51</v>
      </c>
      <c r="I16">
        <v>8</v>
      </c>
      <c r="J16">
        <v>260</v>
      </c>
      <c r="K16" s="95">
        <f t="shared" si="0"/>
        <v>319</v>
      </c>
      <c r="L16" s="39">
        <v>47022.354200000002</v>
      </c>
      <c r="M16" s="39">
        <v>5339.18667</v>
      </c>
      <c r="N16" s="39">
        <v>211119.71799999999</v>
      </c>
      <c r="O16" s="98">
        <f t="shared" si="3"/>
        <v>263481.25887000002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9</v>
      </c>
      <c r="D17" s="73">
        <v>0</v>
      </c>
      <c r="E17" s="73">
        <v>27</v>
      </c>
      <c r="F17" s="95">
        <f t="shared" si="1"/>
        <v>36</v>
      </c>
      <c r="G17" s="129">
        <f t="shared" si="2"/>
        <v>2.5673940949935813E-3</v>
      </c>
      <c r="H17" s="4">
        <v>5</v>
      </c>
      <c r="I17">
        <v>0</v>
      </c>
      <c r="J17">
        <v>15</v>
      </c>
      <c r="K17" s="95">
        <f t="shared" si="0"/>
        <v>20</v>
      </c>
      <c r="L17" s="39">
        <v>2251.1666700000001</v>
      </c>
      <c r="M17" s="39">
        <v>0</v>
      </c>
      <c r="N17" s="39">
        <v>6368.83</v>
      </c>
      <c r="O17" s="98">
        <f t="shared" si="3"/>
        <v>8619.9966700000004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181</v>
      </c>
      <c r="D18" s="73">
        <v>111</v>
      </c>
      <c r="E18" s="73">
        <v>853</v>
      </c>
      <c r="F18" s="95">
        <f t="shared" si="1"/>
        <v>1145</v>
      </c>
      <c r="G18" s="129">
        <f t="shared" si="2"/>
        <v>8.1657395521323631E-2</v>
      </c>
      <c r="H18" s="4">
        <v>99</v>
      </c>
      <c r="I18">
        <v>61</v>
      </c>
      <c r="J18">
        <v>505</v>
      </c>
      <c r="K18" s="95">
        <f t="shared" si="0"/>
        <v>665</v>
      </c>
      <c r="L18" s="39">
        <v>102052.22100000001</v>
      </c>
      <c r="M18" s="39">
        <v>48658.707499999997</v>
      </c>
      <c r="N18" s="39">
        <v>371225.84399999998</v>
      </c>
      <c r="O18" s="98">
        <f t="shared" si="3"/>
        <v>521936.77249999996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495</v>
      </c>
      <c r="D19" s="73">
        <v>135</v>
      </c>
      <c r="E19" s="73">
        <v>1536</v>
      </c>
      <c r="F19" s="95">
        <f t="shared" si="1"/>
        <v>2166</v>
      </c>
      <c r="G19" s="129">
        <f t="shared" si="2"/>
        <v>0.15447154471544716</v>
      </c>
      <c r="H19" s="4">
        <v>258</v>
      </c>
      <c r="I19">
        <v>66</v>
      </c>
      <c r="J19">
        <v>888</v>
      </c>
      <c r="K19" s="95">
        <f t="shared" si="0"/>
        <v>1212</v>
      </c>
      <c r="L19" s="39">
        <v>232248.86799999999</v>
      </c>
      <c r="M19" s="39">
        <v>49306.79</v>
      </c>
      <c r="N19" s="39">
        <v>574733.72699999996</v>
      </c>
      <c r="O19" s="98">
        <f t="shared" si="3"/>
        <v>856289.38500000001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6</v>
      </c>
      <c r="D20" s="73">
        <v>4</v>
      </c>
      <c r="E20" s="73">
        <v>34</v>
      </c>
      <c r="F20" s="95">
        <f t="shared" si="1"/>
        <v>44</v>
      </c>
      <c r="G20" s="129">
        <f t="shared" si="2"/>
        <v>3.1379261161032664E-3</v>
      </c>
      <c r="H20" s="4">
        <v>3</v>
      </c>
      <c r="I20">
        <v>2</v>
      </c>
      <c r="J20">
        <v>23</v>
      </c>
      <c r="K20" s="95">
        <f t="shared" si="0"/>
        <v>28</v>
      </c>
      <c r="L20" s="39">
        <v>2803.2116700000001</v>
      </c>
      <c r="M20" s="39">
        <v>1338.9133300000001</v>
      </c>
      <c r="N20" s="39">
        <v>9277.7858300000007</v>
      </c>
      <c r="O20" s="98">
        <f t="shared" si="3"/>
        <v>13419.910830000001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49</v>
      </c>
      <c r="D21" s="73">
        <v>26</v>
      </c>
      <c r="E21" s="73">
        <v>126</v>
      </c>
      <c r="F21" s="95">
        <f t="shared" si="1"/>
        <v>201</v>
      </c>
      <c r="G21" s="129">
        <f t="shared" si="2"/>
        <v>1.4334617030380831E-2</v>
      </c>
      <c r="H21" s="4">
        <v>21</v>
      </c>
      <c r="I21">
        <v>13</v>
      </c>
      <c r="J21">
        <v>67</v>
      </c>
      <c r="K21" s="95">
        <f t="shared" si="0"/>
        <v>101</v>
      </c>
      <c r="L21" s="39">
        <v>13920.800800000001</v>
      </c>
      <c r="M21" s="39">
        <v>7896.59</v>
      </c>
      <c r="N21" s="39">
        <v>31331.9175</v>
      </c>
      <c r="O21" s="98">
        <f t="shared" si="3"/>
        <v>53149.308300000004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29</v>
      </c>
      <c r="D22" s="73">
        <v>28</v>
      </c>
      <c r="E22" s="73">
        <v>161</v>
      </c>
      <c r="F22" s="95">
        <f t="shared" si="1"/>
        <v>218</v>
      </c>
      <c r="G22" s="129">
        <f t="shared" si="2"/>
        <v>1.554699757523891E-2</v>
      </c>
      <c r="H22" s="4">
        <v>16</v>
      </c>
      <c r="I22">
        <v>14</v>
      </c>
      <c r="J22">
        <v>91</v>
      </c>
      <c r="K22" s="95">
        <f t="shared" si="0"/>
        <v>121</v>
      </c>
      <c r="L22" s="39">
        <v>8306.4691700000003</v>
      </c>
      <c r="M22" s="39">
        <v>7521.54</v>
      </c>
      <c r="N22" s="39">
        <v>38968.951699999998</v>
      </c>
      <c r="O22" s="98">
        <f t="shared" si="3"/>
        <v>54796.960869999995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1</v>
      </c>
      <c r="D23" s="73">
        <v>0</v>
      </c>
      <c r="E23" s="73">
        <v>111</v>
      </c>
      <c r="F23" s="95">
        <f t="shared" si="1"/>
        <v>112</v>
      </c>
      <c r="G23" s="129">
        <f t="shared" si="2"/>
        <v>7.9874482955355867E-3</v>
      </c>
      <c r="H23" s="4">
        <v>1</v>
      </c>
      <c r="I23">
        <v>0</v>
      </c>
      <c r="J23">
        <v>84</v>
      </c>
      <c r="K23" s="95">
        <f t="shared" si="0"/>
        <v>85</v>
      </c>
      <c r="L23" s="39">
        <v>910.75833299999999</v>
      </c>
      <c r="M23" s="39">
        <v>0</v>
      </c>
      <c r="N23" s="39">
        <v>36235.333299999998</v>
      </c>
      <c r="O23" s="98">
        <f t="shared" si="3"/>
        <v>37146.091632999996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41</v>
      </c>
      <c r="D24" s="73">
        <v>16</v>
      </c>
      <c r="E24" s="73">
        <v>281</v>
      </c>
      <c r="F24" s="95">
        <f t="shared" si="1"/>
        <v>338</v>
      </c>
      <c r="G24" s="129">
        <f t="shared" si="2"/>
        <v>2.4104977891884181E-2</v>
      </c>
      <c r="H24" s="4">
        <v>21</v>
      </c>
      <c r="I24">
        <v>13</v>
      </c>
      <c r="J24">
        <v>167</v>
      </c>
      <c r="K24" s="95">
        <f t="shared" si="0"/>
        <v>201</v>
      </c>
      <c r="L24" s="39">
        <v>9803.3541700000005</v>
      </c>
      <c r="M24" s="39">
        <v>4267.12</v>
      </c>
      <c r="N24" s="39">
        <v>75729.950800000006</v>
      </c>
      <c r="O24" s="98">
        <f t="shared" si="3"/>
        <v>89800.424970000007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11</v>
      </c>
      <c r="D25" s="73">
        <v>14</v>
      </c>
      <c r="E25" s="73">
        <v>302</v>
      </c>
      <c r="F25" s="95">
        <f t="shared" si="1"/>
        <v>327</v>
      </c>
      <c r="G25" s="129">
        <f t="shared" si="2"/>
        <v>2.3320496362858364E-2</v>
      </c>
      <c r="H25" s="4">
        <v>7</v>
      </c>
      <c r="I25">
        <v>8</v>
      </c>
      <c r="J25">
        <v>183</v>
      </c>
      <c r="K25" s="95">
        <f t="shared" si="0"/>
        <v>198</v>
      </c>
      <c r="L25" s="39">
        <v>3958.1966699999998</v>
      </c>
      <c r="M25" s="39">
        <v>3842.67</v>
      </c>
      <c r="N25" s="39">
        <v>73646.310800000007</v>
      </c>
      <c r="O25" s="98">
        <f t="shared" si="3"/>
        <v>81447.17747000001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16</v>
      </c>
      <c r="D26" s="73">
        <v>4</v>
      </c>
      <c r="E26" s="73">
        <v>103</v>
      </c>
      <c r="F26" s="95">
        <f>SUM(C26:E26)</f>
        <v>123</v>
      </c>
      <c r="G26" s="129">
        <f t="shared" si="2"/>
        <v>8.771929824561403E-3</v>
      </c>
      <c r="H26" s="4">
        <v>10</v>
      </c>
      <c r="I26">
        <v>2</v>
      </c>
      <c r="J26">
        <v>66</v>
      </c>
      <c r="K26" s="95">
        <f t="shared" si="0"/>
        <v>78</v>
      </c>
      <c r="L26" s="39">
        <v>4276.3716700000004</v>
      </c>
      <c r="M26" s="39">
        <v>1518.8333299999999</v>
      </c>
      <c r="N26" s="39">
        <v>26267.3017</v>
      </c>
      <c r="O26" s="98">
        <f t="shared" si="3"/>
        <v>32062.506699999998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1480</v>
      </c>
      <c r="D27" s="73">
        <v>376</v>
      </c>
      <c r="E27" s="73">
        <v>1621</v>
      </c>
      <c r="F27" s="95">
        <f>SUM(C27:E27)</f>
        <v>3477</v>
      </c>
      <c r="G27" s="129">
        <f t="shared" si="2"/>
        <v>0.24796747967479674</v>
      </c>
      <c r="H27" s="4">
        <v>864</v>
      </c>
      <c r="I27">
        <v>223</v>
      </c>
      <c r="J27">
        <v>967</v>
      </c>
      <c r="K27" s="95">
        <f t="shared" si="0"/>
        <v>2054</v>
      </c>
      <c r="L27" s="39">
        <v>597067.35800000001</v>
      </c>
      <c r="M27" s="39">
        <v>128576.988</v>
      </c>
      <c r="N27" s="39">
        <v>592498.25899999996</v>
      </c>
      <c r="O27" s="98">
        <f t="shared" si="3"/>
        <v>1318142.605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3336</v>
      </c>
      <c r="D28" s="103">
        <f>SUM(D4:D27)</f>
        <v>1093</v>
      </c>
      <c r="E28" s="103">
        <f>SUM(E4:E27)</f>
        <v>9593</v>
      </c>
      <c r="F28" s="104">
        <f>SUM(F4:F27)</f>
        <v>14022</v>
      </c>
      <c r="G28" s="103"/>
      <c r="H28" s="130">
        <f t="shared" ref="H28:O28" si="4">SUM(H4:H27)</f>
        <v>1888</v>
      </c>
      <c r="I28" s="103">
        <f>SUM(I4:I27)</f>
        <v>628</v>
      </c>
      <c r="J28" s="103">
        <f t="shared" si="4"/>
        <v>5708</v>
      </c>
      <c r="K28" s="104">
        <f t="shared" si="4"/>
        <v>8224</v>
      </c>
      <c r="L28" s="105">
        <f t="shared" si="4"/>
        <v>1426203.6865229998</v>
      </c>
      <c r="M28" s="105">
        <f t="shared" si="4"/>
        <v>398546.87216999999</v>
      </c>
      <c r="N28" s="105">
        <f>SUM(N4:N27)</f>
        <v>3412184.761500001</v>
      </c>
      <c r="O28" s="106">
        <f t="shared" si="4"/>
        <v>5236935.3201930001</v>
      </c>
      <c r="P28" t="s">
        <v>112</v>
      </c>
    </row>
    <row r="31" spans="1:17" x14ac:dyDescent="0.2">
      <c r="I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3" x14ac:dyDescent="0.2">
      <c r="F33" t="s">
        <v>112</v>
      </c>
    </row>
    <row r="34" spans="6:13" x14ac:dyDescent="0.2">
      <c r="H34" t="s">
        <v>112</v>
      </c>
      <c r="J34" t="s">
        <v>112</v>
      </c>
    </row>
    <row r="35" spans="6:13" x14ac:dyDescent="0.2">
      <c r="K35" t="s">
        <v>112</v>
      </c>
      <c r="M35" t="s">
        <v>112</v>
      </c>
    </row>
    <row r="38" spans="6:13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D25" sqref="D25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176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36</v>
      </c>
      <c r="D4" s="73">
        <v>18</v>
      </c>
      <c r="E4" s="73">
        <v>134</v>
      </c>
      <c r="F4" s="95">
        <f>SUM(C4:E4)</f>
        <v>188</v>
      </c>
      <c r="G4" s="129">
        <f>F4/F$28</f>
        <v>1.3234776487152411E-2</v>
      </c>
      <c r="H4" s="6">
        <v>21</v>
      </c>
      <c r="I4">
        <v>10</v>
      </c>
      <c r="J4">
        <v>75</v>
      </c>
      <c r="K4" s="95">
        <f t="shared" ref="K4:K27" si="0">SUM(H4:J4)</f>
        <v>106</v>
      </c>
      <c r="L4" s="39">
        <v>9820.1133300000001</v>
      </c>
      <c r="M4" s="39">
        <v>5359.2066699999996</v>
      </c>
      <c r="N4" s="39">
        <v>31223.465</v>
      </c>
      <c r="O4" s="98">
        <f>SUM(L4:N4)</f>
        <v>46402.785000000003</v>
      </c>
      <c r="P4" s="128"/>
      <c r="Q4" s="122"/>
    </row>
    <row r="5" spans="1:21" x14ac:dyDescent="0.2">
      <c r="A5" s="4">
        <v>2</v>
      </c>
      <c r="B5" s="15" t="s">
        <v>5</v>
      </c>
      <c r="C5" s="73">
        <v>73</v>
      </c>
      <c r="D5" s="73">
        <v>18</v>
      </c>
      <c r="E5" s="73">
        <v>344</v>
      </c>
      <c r="F5" s="95">
        <f t="shared" ref="F5:F25" si="1">SUM(C5:E5)</f>
        <v>435</v>
      </c>
      <c r="G5" s="129">
        <f t="shared" ref="G5:G27" si="2">F5/F$28</f>
        <v>3.0623020063357972E-2</v>
      </c>
      <c r="H5" s="4">
        <v>39</v>
      </c>
      <c r="I5">
        <v>11</v>
      </c>
      <c r="J5">
        <v>196</v>
      </c>
      <c r="K5" s="95">
        <f t="shared" si="0"/>
        <v>246</v>
      </c>
      <c r="L5" s="39">
        <v>29565.499199999998</v>
      </c>
      <c r="M5" s="39">
        <v>7051.3841700000003</v>
      </c>
      <c r="N5" s="39">
        <v>115455.795</v>
      </c>
      <c r="O5" s="98">
        <f t="shared" ref="O5:O27" si="3">SUM(L5:N5)</f>
        <v>152072.67836999998</v>
      </c>
      <c r="P5" s="128"/>
      <c r="Q5" s="122"/>
    </row>
    <row r="6" spans="1:21" x14ac:dyDescent="0.2">
      <c r="A6" s="4">
        <v>3</v>
      </c>
      <c r="B6" s="15" t="s">
        <v>6</v>
      </c>
      <c r="C6" s="73">
        <v>721</v>
      </c>
      <c r="D6" s="73">
        <v>220</v>
      </c>
      <c r="E6" s="73">
        <v>1918</v>
      </c>
      <c r="F6" s="95">
        <f t="shared" si="1"/>
        <v>2859</v>
      </c>
      <c r="G6" s="129">
        <f t="shared" si="2"/>
        <v>0.20126715945089757</v>
      </c>
      <c r="H6" s="4">
        <v>409</v>
      </c>
      <c r="I6">
        <v>121</v>
      </c>
      <c r="J6">
        <v>1158</v>
      </c>
      <c r="K6" s="95">
        <f t="shared" si="0"/>
        <v>1688</v>
      </c>
      <c r="L6" s="39">
        <v>331094.42200000002</v>
      </c>
      <c r="M6" s="39">
        <v>91052.942500000005</v>
      </c>
      <c r="N6" s="39">
        <v>736170.43500000006</v>
      </c>
      <c r="O6" s="98">
        <f t="shared" si="3"/>
        <v>1158317.7995000002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18</v>
      </c>
      <c r="D7" s="73">
        <v>15</v>
      </c>
      <c r="E7" s="73">
        <v>119</v>
      </c>
      <c r="F7" s="95">
        <f t="shared" si="1"/>
        <v>152</v>
      </c>
      <c r="G7" s="129">
        <f t="shared" si="2"/>
        <v>1.0700457585357268E-2</v>
      </c>
      <c r="H7" s="4">
        <v>12</v>
      </c>
      <c r="I7">
        <v>7</v>
      </c>
      <c r="J7">
        <v>69</v>
      </c>
      <c r="K7" s="95">
        <f t="shared" si="0"/>
        <v>88</v>
      </c>
      <c r="L7" s="39">
        <v>6029.6274999999996</v>
      </c>
      <c r="M7" s="39">
        <v>5625.4250000000002</v>
      </c>
      <c r="N7" s="39">
        <v>36965.348299999998</v>
      </c>
      <c r="O7" s="98">
        <f t="shared" si="3"/>
        <v>48620.400799999996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16</v>
      </c>
      <c r="D8" s="73">
        <v>6</v>
      </c>
      <c r="E8" s="73">
        <v>97</v>
      </c>
      <c r="F8" s="95">
        <f t="shared" si="1"/>
        <v>119</v>
      </c>
      <c r="G8" s="129">
        <f t="shared" si="2"/>
        <v>8.3773319253783885E-3</v>
      </c>
      <c r="H8" s="4">
        <v>7</v>
      </c>
      <c r="I8">
        <v>4</v>
      </c>
      <c r="J8">
        <v>63</v>
      </c>
      <c r="K8" s="95">
        <f t="shared" si="0"/>
        <v>74</v>
      </c>
      <c r="L8" s="39">
        <v>4855.4674999999997</v>
      </c>
      <c r="M8" s="39">
        <v>976.34333300000003</v>
      </c>
      <c r="N8" s="39">
        <v>23710.537499999999</v>
      </c>
      <c r="O8" s="98">
        <f t="shared" si="3"/>
        <v>29542.348332999998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21</v>
      </c>
      <c r="D9" s="73">
        <v>5</v>
      </c>
      <c r="E9" s="73">
        <v>233</v>
      </c>
      <c r="F9" s="95">
        <f t="shared" si="1"/>
        <v>259</v>
      </c>
      <c r="G9" s="129">
        <f t="shared" si="2"/>
        <v>1.823301654347061E-2</v>
      </c>
      <c r="H9" s="4">
        <v>15</v>
      </c>
      <c r="I9">
        <v>5</v>
      </c>
      <c r="J9">
        <v>148</v>
      </c>
      <c r="K9" s="95">
        <f t="shared" si="0"/>
        <v>168</v>
      </c>
      <c r="L9" s="39">
        <v>10307.049999999999</v>
      </c>
      <c r="M9" s="39">
        <v>2627.3216699999998</v>
      </c>
      <c r="N9" s="39">
        <v>76187.8217</v>
      </c>
      <c r="O9" s="98">
        <f t="shared" si="3"/>
        <v>89122.193369999994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6</v>
      </c>
      <c r="D10" s="73">
        <v>30</v>
      </c>
      <c r="E10" s="73">
        <v>167</v>
      </c>
      <c r="F10" s="95">
        <f t="shared" si="1"/>
        <v>203</v>
      </c>
      <c r="G10" s="129">
        <f t="shared" si="2"/>
        <v>1.429074269623372E-2</v>
      </c>
      <c r="H10" s="4">
        <v>4</v>
      </c>
      <c r="I10">
        <v>18</v>
      </c>
      <c r="J10">
        <v>103</v>
      </c>
      <c r="K10" s="95">
        <f t="shared" si="0"/>
        <v>125</v>
      </c>
      <c r="L10" s="39">
        <v>1744.68667</v>
      </c>
      <c r="M10" s="39">
        <v>8711.9716700000008</v>
      </c>
      <c r="N10" s="39">
        <v>51613.445</v>
      </c>
      <c r="O10" s="98">
        <f t="shared" si="3"/>
        <v>62070.103340000001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24</v>
      </c>
      <c r="D11" s="73">
        <v>16</v>
      </c>
      <c r="E11" s="73">
        <v>294</v>
      </c>
      <c r="F11" s="95">
        <f t="shared" si="1"/>
        <v>334</v>
      </c>
      <c r="G11" s="129">
        <f t="shared" si="2"/>
        <v>2.3512847588877155E-2</v>
      </c>
      <c r="H11" s="4">
        <v>10</v>
      </c>
      <c r="I11">
        <v>10</v>
      </c>
      <c r="J11">
        <v>178</v>
      </c>
      <c r="K11" s="95">
        <f t="shared" si="0"/>
        <v>198</v>
      </c>
      <c r="L11" s="39">
        <v>13775.959199999999</v>
      </c>
      <c r="M11" s="39">
        <v>5728.7533299999996</v>
      </c>
      <c r="N11" s="39">
        <v>112459.23</v>
      </c>
      <c r="O11" s="98">
        <f t="shared" si="3"/>
        <v>131963.94253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10</v>
      </c>
      <c r="D12" s="73">
        <v>7</v>
      </c>
      <c r="E12" s="73">
        <v>144</v>
      </c>
      <c r="F12" s="95">
        <f t="shared" si="1"/>
        <v>161</v>
      </c>
      <c r="G12" s="129">
        <f t="shared" si="2"/>
        <v>1.1334037310806054E-2</v>
      </c>
      <c r="H12" s="4">
        <v>7</v>
      </c>
      <c r="I12">
        <v>5</v>
      </c>
      <c r="J12">
        <v>89</v>
      </c>
      <c r="K12" s="95">
        <f t="shared" si="0"/>
        <v>101</v>
      </c>
      <c r="L12" s="39">
        <v>3801.3083299999998</v>
      </c>
      <c r="M12" s="39">
        <v>1588.1666700000001</v>
      </c>
      <c r="N12" s="39">
        <v>33599.323299999996</v>
      </c>
      <c r="O12" s="98">
        <f t="shared" si="3"/>
        <v>38988.798299999995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41</v>
      </c>
      <c r="D13" s="73">
        <v>18</v>
      </c>
      <c r="E13" s="73">
        <v>169</v>
      </c>
      <c r="F13" s="95">
        <f t="shared" si="1"/>
        <v>228</v>
      </c>
      <c r="G13" s="129">
        <f t="shared" si="2"/>
        <v>1.6050686378035903E-2</v>
      </c>
      <c r="H13" s="4">
        <v>26</v>
      </c>
      <c r="I13">
        <v>11</v>
      </c>
      <c r="J13">
        <v>98</v>
      </c>
      <c r="K13" s="95">
        <f t="shared" si="0"/>
        <v>135</v>
      </c>
      <c r="L13" s="39">
        <v>16072.5067</v>
      </c>
      <c r="M13" s="39">
        <v>6610.60833</v>
      </c>
      <c r="N13" s="39">
        <v>58505.9908</v>
      </c>
      <c r="O13" s="98">
        <f t="shared" si="3"/>
        <v>81189.10583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6</v>
      </c>
      <c r="D14" s="73">
        <v>0</v>
      </c>
      <c r="E14" s="73">
        <v>17</v>
      </c>
      <c r="F14" s="95">
        <f t="shared" si="1"/>
        <v>23</v>
      </c>
      <c r="G14" s="129">
        <f t="shared" si="2"/>
        <v>1.6191481872580077E-3</v>
      </c>
      <c r="H14" s="4">
        <v>4</v>
      </c>
      <c r="I14">
        <v>0</v>
      </c>
      <c r="J14">
        <v>11</v>
      </c>
      <c r="K14" s="95">
        <f t="shared" si="0"/>
        <v>15</v>
      </c>
      <c r="L14" s="39">
        <v>1903.85</v>
      </c>
      <c r="M14" s="39">
        <v>0</v>
      </c>
      <c r="N14" s="39">
        <v>3338.855</v>
      </c>
      <c r="O14" s="98">
        <f t="shared" si="3"/>
        <v>5242.7049999999999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100</v>
      </c>
      <c r="D15" s="73">
        <v>28</v>
      </c>
      <c r="E15" s="73">
        <v>314</v>
      </c>
      <c r="F15" s="95">
        <f t="shared" si="1"/>
        <v>442</v>
      </c>
      <c r="G15" s="129">
        <f t="shared" si="2"/>
        <v>3.1115804294262583E-2</v>
      </c>
      <c r="H15" s="4">
        <v>54</v>
      </c>
      <c r="I15">
        <v>19</v>
      </c>
      <c r="J15">
        <v>188</v>
      </c>
      <c r="K15" s="95">
        <f t="shared" si="0"/>
        <v>261</v>
      </c>
      <c r="L15" s="39">
        <v>47105.695</v>
      </c>
      <c r="M15" s="39">
        <v>10822.933300000001</v>
      </c>
      <c r="N15" s="39">
        <v>95852.813299999994</v>
      </c>
      <c r="O15" s="98">
        <f t="shared" si="3"/>
        <v>153781.44159999999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92</v>
      </c>
      <c r="D16" s="73">
        <v>14</v>
      </c>
      <c r="E16" s="73">
        <v>434</v>
      </c>
      <c r="F16" s="95">
        <f t="shared" si="1"/>
        <v>540</v>
      </c>
      <c r="G16" s="129">
        <f t="shared" si="2"/>
        <v>3.8014783526927137E-2</v>
      </c>
      <c r="H16" s="4">
        <v>60</v>
      </c>
      <c r="I16">
        <v>9</v>
      </c>
      <c r="J16">
        <v>244</v>
      </c>
      <c r="K16" s="95">
        <f t="shared" si="0"/>
        <v>313</v>
      </c>
      <c r="L16" s="39">
        <v>54559.4833</v>
      </c>
      <c r="M16" s="39">
        <v>7623.6116700000002</v>
      </c>
      <c r="N16" s="39">
        <v>199237.82699999999</v>
      </c>
      <c r="O16" s="98">
        <f t="shared" si="3"/>
        <v>261420.92197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8</v>
      </c>
      <c r="D17" s="73">
        <v>0</v>
      </c>
      <c r="E17" s="73">
        <v>30</v>
      </c>
      <c r="F17" s="95">
        <f t="shared" si="1"/>
        <v>38</v>
      </c>
      <c r="G17" s="129">
        <f t="shared" si="2"/>
        <v>2.675114396339317E-3</v>
      </c>
      <c r="H17" s="4">
        <v>4</v>
      </c>
      <c r="I17">
        <v>0</v>
      </c>
      <c r="J17">
        <v>16</v>
      </c>
      <c r="K17" s="95">
        <f t="shared" si="0"/>
        <v>20</v>
      </c>
      <c r="L17" s="39">
        <v>2164.5866700000001</v>
      </c>
      <c r="M17" s="39">
        <v>0</v>
      </c>
      <c r="N17" s="39">
        <v>6053.4716699999999</v>
      </c>
      <c r="O17" s="98">
        <f t="shared" si="3"/>
        <v>8218.0583399999996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200</v>
      </c>
      <c r="D18" s="73">
        <v>96</v>
      </c>
      <c r="E18" s="73">
        <v>854</v>
      </c>
      <c r="F18" s="95">
        <f t="shared" si="1"/>
        <v>1150</v>
      </c>
      <c r="G18" s="129">
        <f t="shared" si="2"/>
        <v>8.0957409362900384E-2</v>
      </c>
      <c r="H18" s="4">
        <v>109</v>
      </c>
      <c r="I18">
        <v>54</v>
      </c>
      <c r="J18">
        <v>505</v>
      </c>
      <c r="K18" s="95">
        <f t="shared" si="0"/>
        <v>668</v>
      </c>
      <c r="L18" s="39">
        <v>114130.272</v>
      </c>
      <c r="M18" s="39">
        <v>43768.779199999997</v>
      </c>
      <c r="N18" s="39">
        <v>377977.06900000002</v>
      </c>
      <c r="O18" s="98">
        <f t="shared" si="3"/>
        <v>535876.1202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520</v>
      </c>
      <c r="D19" s="73">
        <v>143</v>
      </c>
      <c r="E19" s="73">
        <v>1546</v>
      </c>
      <c r="F19" s="95">
        <f t="shared" si="1"/>
        <v>2209</v>
      </c>
      <c r="G19" s="129">
        <f t="shared" si="2"/>
        <v>0.15550862372404084</v>
      </c>
      <c r="H19" s="4">
        <v>271</v>
      </c>
      <c r="I19">
        <v>70</v>
      </c>
      <c r="J19">
        <v>888</v>
      </c>
      <c r="K19" s="95">
        <f t="shared" si="0"/>
        <v>1229</v>
      </c>
      <c r="L19" s="39">
        <v>244830.473</v>
      </c>
      <c r="M19" s="39">
        <v>53649.494200000001</v>
      </c>
      <c r="N19" s="39">
        <v>585018.76300000004</v>
      </c>
      <c r="O19" s="98">
        <f t="shared" si="3"/>
        <v>883498.73020000011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7</v>
      </c>
      <c r="D20" s="73">
        <v>4</v>
      </c>
      <c r="E20" s="73">
        <v>32</v>
      </c>
      <c r="F20" s="95">
        <f t="shared" si="1"/>
        <v>43</v>
      </c>
      <c r="G20" s="129">
        <f t="shared" si="2"/>
        <v>3.0271031326997537E-3</v>
      </c>
      <c r="H20" s="4">
        <v>4</v>
      </c>
      <c r="I20">
        <v>2</v>
      </c>
      <c r="J20">
        <v>21</v>
      </c>
      <c r="K20" s="95">
        <f t="shared" si="0"/>
        <v>27</v>
      </c>
      <c r="L20" s="39">
        <v>3100.0450000000001</v>
      </c>
      <c r="M20" s="39">
        <v>1739.74667</v>
      </c>
      <c r="N20" s="39">
        <v>9987.58583</v>
      </c>
      <c r="O20" s="98">
        <f t="shared" si="3"/>
        <v>14827.377500000001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50</v>
      </c>
      <c r="D21" s="73">
        <v>24</v>
      </c>
      <c r="E21" s="73">
        <v>132</v>
      </c>
      <c r="F21" s="95">
        <f t="shared" si="1"/>
        <v>206</v>
      </c>
      <c r="G21" s="129">
        <f t="shared" si="2"/>
        <v>1.4501935938049982E-2</v>
      </c>
      <c r="H21" s="4">
        <v>21</v>
      </c>
      <c r="I21">
        <v>12</v>
      </c>
      <c r="J21">
        <v>70</v>
      </c>
      <c r="K21" s="95">
        <f t="shared" si="0"/>
        <v>103</v>
      </c>
      <c r="L21" s="39">
        <v>14798.6908</v>
      </c>
      <c r="M21" s="39">
        <v>8282.17</v>
      </c>
      <c r="N21" s="39">
        <v>31465.221699999998</v>
      </c>
      <c r="O21" s="98">
        <f t="shared" si="3"/>
        <v>54546.082500000004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25</v>
      </c>
      <c r="D22" s="73">
        <v>19</v>
      </c>
      <c r="E22" s="73">
        <v>151</v>
      </c>
      <c r="F22" s="95">
        <f t="shared" si="1"/>
        <v>195</v>
      </c>
      <c r="G22" s="129">
        <f t="shared" si="2"/>
        <v>1.3727560718057022E-2</v>
      </c>
      <c r="H22" s="4">
        <v>15</v>
      </c>
      <c r="I22">
        <v>11</v>
      </c>
      <c r="J22">
        <v>81</v>
      </c>
      <c r="K22" s="95">
        <f t="shared" si="0"/>
        <v>107</v>
      </c>
      <c r="L22" s="39">
        <v>6692.6166700000003</v>
      </c>
      <c r="M22" s="39">
        <v>4882.8649999999998</v>
      </c>
      <c r="N22" s="39">
        <v>40118.444199999998</v>
      </c>
      <c r="O22" s="98">
        <f t="shared" si="3"/>
        <v>51693.925869999999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2</v>
      </c>
      <c r="D23" s="73">
        <v>2</v>
      </c>
      <c r="E23" s="73">
        <v>105</v>
      </c>
      <c r="F23" s="95">
        <f t="shared" si="1"/>
        <v>109</v>
      </c>
      <c r="G23" s="129">
        <f t="shared" si="2"/>
        <v>7.6733544526575151E-3</v>
      </c>
      <c r="H23" s="4">
        <v>2</v>
      </c>
      <c r="I23">
        <v>1</v>
      </c>
      <c r="J23">
        <v>77</v>
      </c>
      <c r="K23" s="95">
        <f t="shared" si="0"/>
        <v>80</v>
      </c>
      <c r="L23" s="39">
        <v>1379.04</v>
      </c>
      <c r="M23" s="39">
        <v>121.42</v>
      </c>
      <c r="N23" s="39">
        <v>35254.060799999999</v>
      </c>
      <c r="O23" s="98">
        <f t="shared" si="3"/>
        <v>36754.520799999998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46</v>
      </c>
      <c r="D24" s="73">
        <v>15</v>
      </c>
      <c r="E24" s="73">
        <v>289</v>
      </c>
      <c r="F24" s="95">
        <f t="shared" si="1"/>
        <v>350</v>
      </c>
      <c r="G24" s="129">
        <f t="shared" si="2"/>
        <v>2.4639211545230553E-2</v>
      </c>
      <c r="H24" s="4">
        <v>24</v>
      </c>
      <c r="I24">
        <v>10</v>
      </c>
      <c r="J24">
        <v>173</v>
      </c>
      <c r="K24" s="95">
        <f t="shared" si="0"/>
        <v>207</v>
      </c>
      <c r="L24" s="39">
        <v>11040.3042</v>
      </c>
      <c r="M24" s="39">
        <v>3877.1741699999998</v>
      </c>
      <c r="N24" s="39">
        <v>79087.363299999997</v>
      </c>
      <c r="O24" s="98">
        <f t="shared" si="3"/>
        <v>94004.841669999994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12</v>
      </c>
      <c r="D25" s="73">
        <v>7</v>
      </c>
      <c r="E25" s="73">
        <v>311</v>
      </c>
      <c r="F25" s="95">
        <f t="shared" si="1"/>
        <v>330</v>
      </c>
      <c r="G25" s="129">
        <f t="shared" si="2"/>
        <v>2.3231256599788808E-2</v>
      </c>
      <c r="H25" s="4">
        <v>8</v>
      </c>
      <c r="I25">
        <v>4</v>
      </c>
      <c r="J25">
        <v>188</v>
      </c>
      <c r="K25" s="95">
        <f t="shared" si="0"/>
        <v>200</v>
      </c>
      <c r="L25" s="39">
        <v>4458.7725</v>
      </c>
      <c r="M25" s="39">
        <v>2274.35</v>
      </c>
      <c r="N25" s="39">
        <v>76813.327499999999</v>
      </c>
      <c r="O25" s="98">
        <f t="shared" si="3"/>
        <v>83546.45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20</v>
      </c>
      <c r="D26" s="73">
        <v>2</v>
      </c>
      <c r="E26" s="73">
        <v>113</v>
      </c>
      <c r="F26" s="95">
        <f>SUM(C26:E26)</f>
        <v>135</v>
      </c>
      <c r="G26" s="129">
        <f t="shared" si="2"/>
        <v>9.5036958817317843E-3</v>
      </c>
      <c r="H26" s="4">
        <v>11</v>
      </c>
      <c r="I26">
        <v>1</v>
      </c>
      <c r="J26">
        <v>70</v>
      </c>
      <c r="K26" s="95">
        <f t="shared" si="0"/>
        <v>82</v>
      </c>
      <c r="L26" s="39">
        <v>7038.5358299999998</v>
      </c>
      <c r="M26" s="39">
        <v>837.13499999999999</v>
      </c>
      <c r="N26" s="39">
        <v>28073.63</v>
      </c>
      <c r="O26" s="98">
        <f t="shared" si="3"/>
        <v>35949.30083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1507</v>
      </c>
      <c r="D27" s="73">
        <v>330</v>
      </c>
      <c r="E27" s="73">
        <v>1660</v>
      </c>
      <c r="F27" s="95">
        <f>SUM(C27:E27)</f>
        <v>3497</v>
      </c>
      <c r="G27" s="129">
        <f t="shared" si="2"/>
        <v>0.24618092221048926</v>
      </c>
      <c r="H27" s="4">
        <v>881</v>
      </c>
      <c r="I27">
        <v>194</v>
      </c>
      <c r="J27">
        <v>995</v>
      </c>
      <c r="K27" s="95">
        <f t="shared" si="0"/>
        <v>2070</v>
      </c>
      <c r="L27" s="39">
        <v>647904.24800000002</v>
      </c>
      <c r="M27" s="39">
        <v>115365.077</v>
      </c>
      <c r="N27" s="39">
        <v>615025.86199999996</v>
      </c>
      <c r="O27" s="98">
        <f t="shared" si="3"/>
        <v>1378295.1869999999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3561</v>
      </c>
      <c r="D28" s="103">
        <f>SUM(D4:D27)</f>
        <v>1037</v>
      </c>
      <c r="E28" s="103">
        <f>SUM(E4:E27)</f>
        <v>9607</v>
      </c>
      <c r="F28" s="104">
        <f>SUM(F4:F27)</f>
        <v>14205</v>
      </c>
      <c r="G28" s="103"/>
      <c r="H28" s="130">
        <f t="shared" ref="H28:O28" si="4">SUM(H4:H27)</f>
        <v>2018</v>
      </c>
      <c r="I28" s="103">
        <f>SUM(I4:I27)</f>
        <v>589</v>
      </c>
      <c r="J28" s="103">
        <f t="shared" si="4"/>
        <v>5704</v>
      </c>
      <c r="K28" s="104">
        <f t="shared" si="4"/>
        <v>8311</v>
      </c>
      <c r="L28" s="105">
        <f t="shared" si="4"/>
        <v>1588173.2534</v>
      </c>
      <c r="M28" s="105">
        <f t="shared" si="4"/>
        <v>388576.87955299998</v>
      </c>
      <c r="N28" s="105">
        <f>SUM(N4:N27)</f>
        <v>3459195.6859000009</v>
      </c>
      <c r="O28" s="106">
        <f t="shared" si="4"/>
        <v>5435945.8188530002</v>
      </c>
      <c r="P28" t="s">
        <v>112</v>
      </c>
    </row>
    <row r="31" spans="1:17" x14ac:dyDescent="0.2">
      <c r="I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3" x14ac:dyDescent="0.2">
      <c r="F33" t="s">
        <v>112</v>
      </c>
    </row>
    <row r="34" spans="6:13" x14ac:dyDescent="0.2">
      <c r="H34" t="s">
        <v>112</v>
      </c>
      <c r="J34" t="s">
        <v>112</v>
      </c>
    </row>
    <row r="35" spans="6:13" x14ac:dyDescent="0.2">
      <c r="K35" t="s">
        <v>112</v>
      </c>
      <c r="M35" t="s">
        <v>112</v>
      </c>
    </row>
    <row r="38" spans="6:13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K24" sqref="K24"/>
    </sheetView>
  </sheetViews>
  <sheetFormatPr defaultRowHeight="15" x14ac:dyDescent="0.2"/>
  <sheetData>
    <row r="1" spans="1:8" ht="15.75" x14ac:dyDescent="0.25">
      <c r="D1" s="13" t="s">
        <v>148</v>
      </c>
    </row>
    <row r="2" spans="1:8" ht="15.75" x14ac:dyDescent="0.25">
      <c r="C2" s="12" t="s">
        <v>33</v>
      </c>
      <c r="D2" s="2"/>
      <c r="E2" s="2"/>
      <c r="F2" s="3"/>
      <c r="G2" s="2"/>
      <c r="H2" s="4"/>
    </row>
    <row r="3" spans="1:8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4"/>
    </row>
    <row r="4" spans="1:8" x14ac:dyDescent="0.2">
      <c r="A4" s="4">
        <v>1</v>
      </c>
      <c r="B4" s="15" t="s">
        <v>4</v>
      </c>
      <c r="C4" s="73">
        <f>AVERAGE('Mar 16'!C4,'Feb 16'!C4,'Jan 16'!C4,'Dec 15'!C4,'Nov 15'!C4,'Oct 15'!C4,'Sep 15'!C4,'Aug 15'!C4,'Jul 15'!C4)</f>
        <v>31.444444444444443</v>
      </c>
      <c r="D4" s="73">
        <f>AVERAGE('Mar 16'!D4,'Feb 16'!D4,'Jan 16'!D4,'Dec 15'!D4,'Nov 15'!D4,'Oct 15'!D4,'Sep 15'!D4,'Aug 15'!D4,'Jul 15'!D4)</f>
        <v>17.777777777777779</v>
      </c>
      <c r="E4" s="73">
        <f>AVERAGE('Mar 16'!E4,'Feb 16'!E4,'Jan 16'!E4,'Dec 15'!E4,'Nov 15'!E4,'Oct 15'!E4,'Sep 15'!E4,'Aug 15'!E4,'Jul 15'!E4)</f>
        <v>147</v>
      </c>
      <c r="F4" s="95">
        <f>SUM(C4:E4)</f>
        <v>196.22222222222223</v>
      </c>
      <c r="G4" s="129">
        <f>F4/F$28</f>
        <v>1.2799976806384044E-2</v>
      </c>
      <c r="H4" s="4"/>
    </row>
    <row r="5" spans="1:8" x14ac:dyDescent="0.2">
      <c r="A5" s="4">
        <v>2</v>
      </c>
      <c r="B5" s="15" t="s">
        <v>5</v>
      </c>
      <c r="C5" s="73">
        <f>AVERAGE('Mar 16'!C5,'Feb 16'!C5,'Jan 16'!C5,'Dec 15'!C5,'Nov 15'!C5,'Oct 15'!C5,'Sep 15'!C5,'Aug 15'!C5,'Jul 15'!C5)</f>
        <v>57</v>
      </c>
      <c r="D5" s="73">
        <f>AVERAGE('Mar 16'!D5,'Feb 16'!D5,'Jan 16'!D5,'Dec 15'!D5,'Nov 15'!D5,'Oct 15'!D5,'Sep 15'!D5,'Aug 15'!D5,'Jul 15'!D5)</f>
        <v>22.222222222222221</v>
      </c>
      <c r="E5" s="73">
        <f>AVERAGE('Mar 16'!E5,'Feb 16'!E5,'Jan 16'!E5,'Dec 15'!E5,'Nov 15'!E5,'Oct 15'!E5,'Sep 15'!E5,'Aug 15'!E5,'Jul 15'!E5)</f>
        <v>312.22222222222223</v>
      </c>
      <c r="F5" s="95">
        <f t="shared" ref="F5:F25" si="0">SUM(C5:E5)</f>
        <v>391.44444444444446</v>
      </c>
      <c r="G5" s="129">
        <f t="shared" ref="G5:G27" si="1">F5/F$28</f>
        <v>2.5534721567888441E-2</v>
      </c>
      <c r="H5" s="4"/>
    </row>
    <row r="6" spans="1:8" x14ac:dyDescent="0.2">
      <c r="A6" s="4">
        <v>3</v>
      </c>
      <c r="B6" s="15" t="s">
        <v>6</v>
      </c>
      <c r="C6" s="73">
        <f>AVERAGE('Mar 16'!C6,'Feb 16'!C6,'Jan 16'!C6,'Dec 15'!C6,'Nov 15'!C6,'Oct 15'!C6,'Sep 15'!C6,'Aug 15'!C6,'Jul 15'!C6)</f>
        <v>606.11111111111109</v>
      </c>
      <c r="D6" s="73">
        <f>AVERAGE('Mar 16'!D6,'Feb 16'!D6,'Jan 16'!D6,'Dec 15'!D6,'Nov 15'!D6,'Oct 15'!D6,'Sep 15'!D6,'Aug 15'!D6,'Jul 15'!D6)</f>
        <v>206.77777777777777</v>
      </c>
      <c r="E6" s="73">
        <f>AVERAGE('Mar 16'!E6,'Feb 16'!E6,'Jan 16'!E6,'Dec 15'!E6,'Nov 15'!E6,'Oct 15'!E6,'Sep 15'!E6,'Aug 15'!E6,'Jul 15'!E6)</f>
        <v>1759.8888888888889</v>
      </c>
      <c r="F6" s="95">
        <f t="shared" si="0"/>
        <v>2572.7777777777778</v>
      </c>
      <c r="G6" s="129">
        <f t="shared" si="1"/>
        <v>0.16782755546535816</v>
      </c>
      <c r="H6" s="4"/>
    </row>
    <row r="7" spans="1:8" x14ac:dyDescent="0.2">
      <c r="A7" s="4">
        <v>4</v>
      </c>
      <c r="B7" s="15" t="s">
        <v>7</v>
      </c>
      <c r="C7" s="73">
        <f>AVERAGE('Mar 16'!C7,'Feb 16'!C7,'Jan 16'!C7,'Dec 15'!C7,'Nov 15'!C7,'Oct 15'!C7,'Sep 15'!C7,'Aug 15'!C7,'Jul 15'!C7)</f>
        <v>15.333333333333334</v>
      </c>
      <c r="D7" s="73">
        <f>AVERAGE('Mar 16'!D7,'Feb 16'!D7,'Jan 16'!D7,'Dec 15'!D7,'Nov 15'!D7,'Oct 15'!D7,'Sep 15'!D7,'Aug 15'!D7,'Jul 15'!D7)</f>
        <v>11.222222222222221</v>
      </c>
      <c r="E7" s="73">
        <f>AVERAGE('Mar 16'!E7,'Feb 16'!E7,'Jan 16'!E7,'Dec 15'!E7,'Nov 15'!E7,'Oct 15'!E7,'Sep 15'!E7,'Aug 15'!E7,'Jul 15'!E7)</f>
        <v>139.22222222222223</v>
      </c>
      <c r="F7" s="95">
        <f t="shared" si="0"/>
        <v>165.77777777777777</v>
      </c>
      <c r="G7" s="129">
        <f t="shared" si="1"/>
        <v>1.0814023440048127E-2</v>
      </c>
      <c r="H7" s="4"/>
    </row>
    <row r="8" spans="1:8" x14ac:dyDescent="0.2">
      <c r="A8" s="4">
        <v>5</v>
      </c>
      <c r="B8" s="15" t="s">
        <v>8</v>
      </c>
      <c r="C8" s="73">
        <f>AVERAGE('Mar 16'!C8,'Feb 16'!C8,'Jan 16'!C8,'Dec 15'!C8,'Nov 15'!C8,'Oct 15'!C8,'Sep 15'!C8,'Aug 15'!C8,'Jul 15'!C8)</f>
        <v>20.555555555555557</v>
      </c>
      <c r="D8" s="73">
        <f>AVERAGE('Mar 16'!D8,'Feb 16'!D8,'Jan 16'!D8,'Dec 15'!D8,'Nov 15'!D8,'Oct 15'!D8,'Sep 15'!D8,'Aug 15'!D8,'Jul 15'!D8)</f>
        <v>2.7777777777777777</v>
      </c>
      <c r="E8" s="73">
        <f>AVERAGE('Mar 16'!E8,'Feb 16'!E8,'Jan 16'!E8,'Dec 15'!E8,'Nov 15'!E8,'Oct 15'!E8,'Sep 15'!E8,'Aug 15'!E8,'Jul 15'!E8)</f>
        <v>105</v>
      </c>
      <c r="F8" s="95">
        <f t="shared" si="0"/>
        <v>128.33333333333334</v>
      </c>
      <c r="G8" s="129">
        <f t="shared" si="1"/>
        <v>8.371445759554683E-3</v>
      </c>
      <c r="H8" s="4"/>
    </row>
    <row r="9" spans="1:8" x14ac:dyDescent="0.2">
      <c r="A9" s="4">
        <v>6</v>
      </c>
      <c r="B9" s="15" t="s">
        <v>9</v>
      </c>
      <c r="C9" s="73">
        <f>AVERAGE('Mar 16'!C9,'Feb 16'!C9,'Jan 16'!C9,'Dec 15'!C9,'Nov 15'!C9,'Oct 15'!C9,'Sep 15'!C9,'Aug 15'!C9,'Jul 15'!C9)</f>
        <v>18</v>
      </c>
      <c r="D9" s="73">
        <f>AVERAGE('Mar 16'!D9,'Feb 16'!D9,'Jan 16'!D9,'Dec 15'!D9,'Nov 15'!D9,'Oct 15'!D9,'Sep 15'!D9,'Aug 15'!D9,'Jul 15'!D9)</f>
        <v>10.555555555555555</v>
      </c>
      <c r="E9" s="73">
        <f>AVERAGE('Mar 16'!E9,'Feb 16'!E9,'Jan 16'!E9,'Dec 15'!E9,'Nov 15'!E9,'Oct 15'!E9,'Sep 15'!E9,'Aug 15'!E9,'Jul 15'!E9)</f>
        <v>251</v>
      </c>
      <c r="F9" s="95">
        <f t="shared" si="0"/>
        <v>279.55555555555554</v>
      </c>
      <c r="G9" s="129">
        <f t="shared" si="1"/>
        <v>1.8235980546354617E-2</v>
      </c>
      <c r="H9" s="4"/>
    </row>
    <row r="10" spans="1:8" x14ac:dyDescent="0.2">
      <c r="A10" s="4">
        <v>7</v>
      </c>
      <c r="B10" s="15" t="s">
        <v>10</v>
      </c>
      <c r="C10" s="73">
        <f>AVERAGE('Mar 16'!C10,'Feb 16'!C10,'Jan 16'!C10,'Dec 15'!C10,'Nov 15'!C10,'Oct 15'!C10,'Sep 15'!C10,'Aug 15'!C10,'Jul 15'!C10)</f>
        <v>28.555555555555557</v>
      </c>
      <c r="D10" s="73">
        <f>AVERAGE('Mar 16'!D10,'Feb 16'!D10,'Jan 16'!D10,'Dec 15'!D10,'Nov 15'!D10,'Oct 15'!D10,'Sep 15'!D10,'Aug 15'!D10,'Jul 15'!D10)</f>
        <v>35.333333333333336</v>
      </c>
      <c r="E10" s="73">
        <f>AVERAGE('Mar 16'!E10,'Feb 16'!E10,'Jan 16'!E10,'Dec 15'!E10,'Nov 15'!E10,'Oct 15'!E10,'Sep 15'!E10,'Aug 15'!E10,'Jul 15'!E10)</f>
        <v>167.55555555555554</v>
      </c>
      <c r="F10" s="95">
        <f t="shared" si="0"/>
        <v>231.44444444444443</v>
      </c>
      <c r="G10" s="129">
        <f t="shared" si="1"/>
        <v>1.5097594387144938E-2</v>
      </c>
      <c r="H10" s="4"/>
    </row>
    <row r="11" spans="1:8" x14ac:dyDescent="0.2">
      <c r="A11" s="4">
        <v>8</v>
      </c>
      <c r="B11" s="15" t="s">
        <v>11</v>
      </c>
      <c r="C11" s="73">
        <f>AVERAGE('Mar 16'!C11,'Feb 16'!C11,'Jan 16'!C11,'Dec 15'!C11,'Nov 15'!C11,'Oct 15'!C11,'Sep 15'!C11,'Aug 15'!C11,'Jul 15'!C11)</f>
        <v>56.777777777777779</v>
      </c>
      <c r="D11" s="73">
        <f>AVERAGE('Mar 16'!D11,'Feb 16'!D11,'Jan 16'!D11,'Dec 15'!D11,'Nov 15'!D11,'Oct 15'!D11,'Sep 15'!D11,'Aug 15'!D11,'Jul 15'!D11)</f>
        <v>20.888888888888889</v>
      </c>
      <c r="E11" s="73">
        <f>AVERAGE('Mar 16'!E11,'Feb 16'!E11,'Jan 16'!E11,'Dec 15'!E11,'Nov 15'!E11,'Oct 15'!E11,'Sep 15'!E11,'Aug 15'!E11,'Jul 15'!E11)</f>
        <v>326</v>
      </c>
      <c r="F11" s="95">
        <f t="shared" si="0"/>
        <v>403.66666666666669</v>
      </c>
      <c r="G11" s="129">
        <f t="shared" si="1"/>
        <v>2.6332002116417459E-2</v>
      </c>
      <c r="H11" s="4"/>
    </row>
    <row r="12" spans="1:8" x14ac:dyDescent="0.2">
      <c r="A12" s="4">
        <v>9</v>
      </c>
      <c r="B12" s="15" t="s">
        <v>12</v>
      </c>
      <c r="C12" s="73">
        <f>AVERAGE('Mar 16'!C12,'Feb 16'!C12,'Jan 16'!C12,'Dec 15'!C12,'Nov 15'!C12,'Oct 15'!C12,'Sep 15'!C12,'Aug 15'!C12,'Jul 15'!C12)</f>
        <v>10.666666666666666</v>
      </c>
      <c r="D12" s="73">
        <f>AVERAGE('Mar 16'!D12,'Feb 16'!D12,'Jan 16'!D12,'Dec 15'!D12,'Nov 15'!D12,'Oct 15'!D12,'Sep 15'!D12,'Aug 15'!D12,'Jul 15'!D12)</f>
        <v>12.777777777777779</v>
      </c>
      <c r="E12" s="73">
        <f>AVERAGE('Mar 16'!E12,'Feb 16'!E12,'Jan 16'!E12,'Dec 15'!E12,'Nov 15'!E12,'Oct 15'!E12,'Sep 15'!E12,'Aug 15'!E12,'Jul 15'!E12)</f>
        <v>162.77777777777777</v>
      </c>
      <c r="F12" s="95">
        <f t="shared" si="0"/>
        <v>186.22222222222223</v>
      </c>
      <c r="G12" s="129">
        <f t="shared" si="1"/>
        <v>1.2147656357587574E-2</v>
      </c>
      <c r="H12" s="4"/>
    </row>
    <row r="13" spans="1:8" x14ac:dyDescent="0.2">
      <c r="A13" s="4">
        <v>10</v>
      </c>
      <c r="B13" s="15" t="s">
        <v>13</v>
      </c>
      <c r="C13" s="73">
        <f>AVERAGE('Mar 16'!C13,'Feb 16'!C13,'Jan 16'!C13,'Dec 15'!C13,'Nov 15'!C13,'Oct 15'!C13,'Sep 15'!C13,'Aug 15'!C13,'Jul 15'!C13)</f>
        <v>43.777777777777779</v>
      </c>
      <c r="D13" s="73">
        <f>AVERAGE('Mar 16'!D13,'Feb 16'!D13,'Jan 16'!D13,'Dec 15'!D13,'Nov 15'!D13,'Oct 15'!D13,'Sep 15'!D13,'Aug 15'!D13,'Jul 15'!D13)</f>
        <v>14.333333333333334</v>
      </c>
      <c r="E13" s="73">
        <f>AVERAGE('Mar 16'!E13,'Feb 16'!E13,'Jan 16'!E13,'Dec 15'!E13,'Nov 15'!E13,'Oct 15'!E13,'Sep 15'!E13,'Aug 15'!E13,'Jul 15'!E13)</f>
        <v>184.22222222222223</v>
      </c>
      <c r="F13" s="95">
        <f t="shared" si="0"/>
        <v>242.33333333333334</v>
      </c>
      <c r="G13" s="129">
        <f t="shared" si="1"/>
        <v>1.5807898875834427E-2</v>
      </c>
      <c r="H13" s="4"/>
    </row>
    <row r="14" spans="1:8" x14ac:dyDescent="0.2">
      <c r="A14" s="4">
        <v>11</v>
      </c>
      <c r="B14" s="15" t="s">
        <v>14</v>
      </c>
      <c r="C14" s="73">
        <f>AVERAGE('Mar 16'!C14,'Feb 16'!C14,'Jan 16'!C14,'Dec 15'!C14,'Nov 15'!C14,'Oct 15'!C14,'Sep 15'!C14,'Aug 15'!C14,'Jul 15'!C14)</f>
        <v>7.4444444444444446</v>
      </c>
      <c r="D14" s="73">
        <f>AVERAGE('Mar 16'!D14,'Feb 16'!D14,'Jan 16'!D14,'Dec 15'!D14,'Nov 15'!D14,'Oct 15'!D14,'Sep 15'!D14,'Aug 15'!D14,'Jul 15'!D14)</f>
        <v>0</v>
      </c>
      <c r="E14" s="73">
        <f>AVERAGE('Mar 16'!E14,'Feb 16'!E14,'Jan 16'!E14,'Dec 15'!E14,'Nov 15'!E14,'Oct 15'!E14,'Sep 15'!E14,'Aug 15'!E14,'Jul 15'!E14)</f>
        <v>14.555555555555555</v>
      </c>
      <c r="F14" s="95">
        <f t="shared" si="0"/>
        <v>22</v>
      </c>
      <c r="G14" s="129">
        <f t="shared" si="1"/>
        <v>1.4351049873522314E-3</v>
      </c>
      <c r="H14" s="4"/>
    </row>
    <row r="15" spans="1:8" x14ac:dyDescent="0.2">
      <c r="A15" s="4">
        <v>12</v>
      </c>
      <c r="B15" s="15" t="s">
        <v>15</v>
      </c>
      <c r="C15" s="73">
        <f>AVERAGE('Mar 16'!C15,'Feb 16'!C15,'Jan 16'!C15,'Dec 15'!C15,'Nov 15'!C15,'Oct 15'!C15,'Sep 15'!C15,'Aug 15'!C15,'Jul 15'!C15)</f>
        <v>88.444444444444443</v>
      </c>
      <c r="D15" s="73">
        <f>AVERAGE('Mar 16'!D15,'Feb 16'!D15,'Jan 16'!D15,'Dec 15'!D15,'Nov 15'!D15,'Oct 15'!D15,'Sep 15'!D15,'Aug 15'!D15,'Jul 15'!D15)</f>
        <v>27.666666666666668</v>
      </c>
      <c r="E15" s="73">
        <f>AVERAGE('Mar 16'!E15,'Feb 16'!E15,'Jan 16'!E15,'Dec 15'!E15,'Nov 15'!E15,'Oct 15'!E15,'Sep 15'!E15,'Aug 15'!E15,'Jul 15'!E15)</f>
        <v>310.88888888888891</v>
      </c>
      <c r="F15" s="95">
        <f t="shared" si="0"/>
        <v>427</v>
      </c>
      <c r="G15" s="129">
        <f t="shared" si="1"/>
        <v>2.7854083163609218E-2</v>
      </c>
      <c r="H15" s="4"/>
    </row>
    <row r="16" spans="1:8" x14ac:dyDescent="0.2">
      <c r="A16" s="4">
        <v>13</v>
      </c>
      <c r="B16" s="15" t="s">
        <v>16</v>
      </c>
      <c r="C16" s="73">
        <f>AVERAGE('Mar 16'!C16,'Feb 16'!C16,'Jan 16'!C16,'Dec 15'!C16,'Nov 15'!C16,'Oct 15'!C16,'Sep 15'!C16,'Aug 15'!C16,'Jul 15'!C16)</f>
        <v>88.555555555555557</v>
      </c>
      <c r="D16" s="73">
        <f>AVERAGE('Mar 16'!D16,'Feb 16'!D16,'Jan 16'!D16,'Dec 15'!D16,'Nov 15'!D16,'Oct 15'!D16,'Sep 15'!D16,'Aug 15'!D16,'Jul 15'!D16)</f>
        <v>14.666666666666666</v>
      </c>
      <c r="E16" s="73">
        <f>AVERAGE('Mar 16'!E16,'Feb 16'!E16,'Jan 16'!E16,'Dec 15'!E16,'Nov 15'!E16,'Oct 15'!E16,'Sep 15'!E16,'Aug 15'!E16,'Jul 15'!E16)</f>
        <v>500.55555555555554</v>
      </c>
      <c r="F16" s="95">
        <f t="shared" si="0"/>
        <v>603.77777777777783</v>
      </c>
      <c r="G16" s="129">
        <f t="shared" si="1"/>
        <v>3.9385659097333464E-2</v>
      </c>
      <c r="H16" s="4"/>
    </row>
    <row r="17" spans="1:8" x14ac:dyDescent="0.2">
      <c r="A17" s="4">
        <v>14</v>
      </c>
      <c r="B17" s="15" t="s">
        <v>17</v>
      </c>
      <c r="C17" s="73">
        <f>AVERAGE('Mar 16'!C17,'Feb 16'!C17,'Jan 16'!C17,'Dec 15'!C17,'Nov 15'!C17,'Oct 15'!C17,'Sep 15'!C17,'Aug 15'!C17,'Jul 15'!C17)</f>
        <v>12.111111111111111</v>
      </c>
      <c r="D17" s="73">
        <f>AVERAGE('Mar 16'!D17,'Feb 16'!D17,'Jan 16'!D17,'Dec 15'!D17,'Nov 15'!D17,'Oct 15'!D17,'Sep 15'!D17,'Aug 15'!D17,'Jul 15'!D17)</f>
        <v>1.3333333333333333</v>
      </c>
      <c r="E17" s="73">
        <f>AVERAGE('Mar 16'!E17,'Feb 16'!E17,'Jan 16'!E17,'Dec 15'!E17,'Nov 15'!E17,'Oct 15'!E17,'Sep 15'!E17,'Aug 15'!E17,'Jul 15'!E17)</f>
        <v>39.888888888888886</v>
      </c>
      <c r="F17" s="95">
        <f t="shared" si="0"/>
        <v>53.333333333333329</v>
      </c>
      <c r="G17" s="129">
        <f t="shared" si="1"/>
        <v>3.4790423935811667E-3</v>
      </c>
      <c r="H17" s="4"/>
    </row>
    <row r="18" spans="1:8" x14ac:dyDescent="0.2">
      <c r="A18" s="4">
        <v>15</v>
      </c>
      <c r="B18" s="15" t="s">
        <v>18</v>
      </c>
      <c r="C18" s="73">
        <f>AVERAGE('Mar 16'!C18,'Feb 16'!C18,'Jan 16'!C18,'Dec 15'!C18,'Nov 15'!C18,'Oct 15'!C18,'Sep 15'!C18,'Aug 15'!C18,'Jul 15'!C18)</f>
        <v>221.66666666666666</v>
      </c>
      <c r="D18" s="73">
        <f>AVERAGE('Mar 16'!D18,'Feb 16'!D18,'Jan 16'!D18,'Dec 15'!D18,'Nov 15'!D18,'Oct 15'!D18,'Sep 15'!D18,'Aug 15'!D18,'Jul 15'!D18)</f>
        <v>106.88888888888889</v>
      </c>
      <c r="E18" s="73">
        <f>AVERAGE('Mar 16'!E18,'Feb 16'!E18,'Jan 16'!E18,'Dec 15'!E18,'Nov 15'!E18,'Oct 15'!E18,'Sep 15'!E18,'Aug 15'!E18,'Jul 15'!E18)</f>
        <v>849.33333333333337</v>
      </c>
      <c r="F18" s="95">
        <f t="shared" si="0"/>
        <v>1177.8888888888889</v>
      </c>
      <c r="G18" s="129">
        <f t="shared" si="1"/>
        <v>7.6836100863237403E-2</v>
      </c>
      <c r="H18" s="4"/>
    </row>
    <row r="19" spans="1:8" x14ac:dyDescent="0.2">
      <c r="A19" s="4">
        <v>16</v>
      </c>
      <c r="B19" s="15" t="s">
        <v>19</v>
      </c>
      <c r="C19" s="73">
        <f>AVERAGE('Mar 16'!C19,'Feb 16'!C19,'Jan 16'!C19,'Dec 15'!C19,'Nov 15'!C19,'Oct 15'!C19,'Sep 15'!C19,'Aug 15'!C19,'Jul 15'!C19)</f>
        <v>641.22222222222217</v>
      </c>
      <c r="D19" s="73">
        <f>AVERAGE('Mar 16'!D19,'Feb 16'!D19,'Jan 16'!D19,'Dec 15'!D19,'Nov 15'!D19,'Oct 15'!D19,'Sep 15'!D19,'Aug 15'!D19,'Jul 15'!D19)</f>
        <v>156.11111111111111</v>
      </c>
      <c r="E19" s="73">
        <f>AVERAGE('Mar 16'!E19,'Feb 16'!E19,'Jan 16'!E19,'Dec 15'!E19,'Nov 15'!E19,'Oct 15'!E19,'Sep 15'!E19,'Aug 15'!E19,'Jul 15'!E19)</f>
        <v>1635.8888888888889</v>
      </c>
      <c r="F19" s="95">
        <f t="shared" si="0"/>
        <v>2433.2222222222222</v>
      </c>
      <c r="G19" s="129">
        <f t="shared" si="1"/>
        <v>0.1587240612021541</v>
      </c>
      <c r="H19" s="4"/>
    </row>
    <row r="20" spans="1:8" x14ac:dyDescent="0.2">
      <c r="A20" s="4">
        <v>17</v>
      </c>
      <c r="B20" s="15" t="s">
        <v>20</v>
      </c>
      <c r="C20" s="73">
        <f>AVERAGE('Mar 16'!C20,'Feb 16'!C20,'Jan 16'!C20,'Dec 15'!C20,'Nov 15'!C20,'Oct 15'!C20,'Sep 15'!C20,'Aug 15'!C20,'Jul 15'!C20)</f>
        <v>9.1111111111111107</v>
      </c>
      <c r="D20" s="73">
        <f>AVERAGE('Mar 16'!D20,'Feb 16'!D20,'Jan 16'!D20,'Dec 15'!D20,'Nov 15'!D20,'Oct 15'!D20,'Sep 15'!D20,'Aug 15'!D20,'Jul 15'!D20)</f>
        <v>5.333333333333333</v>
      </c>
      <c r="E20" s="73">
        <f>AVERAGE('Mar 16'!E20,'Feb 16'!E20,'Jan 16'!E20,'Dec 15'!E20,'Nov 15'!E20,'Oct 15'!E20,'Sep 15'!E20,'Aug 15'!E20,'Jul 15'!E20)</f>
        <v>39.666666666666664</v>
      </c>
      <c r="F20" s="95">
        <f t="shared" si="0"/>
        <v>54.111111111111107</v>
      </c>
      <c r="G20" s="129">
        <f t="shared" si="1"/>
        <v>3.5297784284875587E-3</v>
      </c>
      <c r="H20" s="4"/>
    </row>
    <row r="21" spans="1:8" x14ac:dyDescent="0.2">
      <c r="A21" s="4">
        <v>18</v>
      </c>
      <c r="B21" s="15" t="s">
        <v>21</v>
      </c>
      <c r="C21" s="73">
        <f>AVERAGE('Mar 16'!C21,'Feb 16'!C21,'Jan 16'!C21,'Dec 15'!C21,'Nov 15'!C21,'Oct 15'!C21,'Sep 15'!C21,'Aug 15'!C21,'Jul 15'!C21)</f>
        <v>50.888888888888886</v>
      </c>
      <c r="D21" s="73">
        <f>AVERAGE('Mar 16'!D21,'Feb 16'!D21,'Jan 16'!D21,'Dec 15'!D21,'Nov 15'!D21,'Oct 15'!D21,'Sep 15'!D21,'Aug 15'!D21,'Jul 15'!D21)</f>
        <v>28</v>
      </c>
      <c r="E21" s="73">
        <f>AVERAGE('Mar 16'!E21,'Feb 16'!E21,'Jan 16'!E21,'Dec 15'!E21,'Nov 15'!E21,'Oct 15'!E21,'Sep 15'!E21,'Aug 15'!E21,'Jul 15'!E21)</f>
        <v>130.11111111111111</v>
      </c>
      <c r="F21" s="95">
        <f t="shared" si="0"/>
        <v>209</v>
      </c>
      <c r="G21" s="129">
        <f t="shared" si="1"/>
        <v>1.3633497379846198E-2</v>
      </c>
      <c r="H21" s="4"/>
    </row>
    <row r="22" spans="1:8" x14ac:dyDescent="0.2">
      <c r="A22" s="4">
        <v>19</v>
      </c>
      <c r="B22" s="15" t="s">
        <v>22</v>
      </c>
      <c r="C22" s="73">
        <f>AVERAGE('Mar 16'!C22,'Feb 16'!C22,'Jan 16'!C22,'Dec 15'!C22,'Nov 15'!C22,'Oct 15'!C22,'Sep 15'!C22,'Aug 15'!C22,'Jul 15'!C22)</f>
        <v>39.555555555555557</v>
      </c>
      <c r="D22" s="73">
        <f>AVERAGE('Mar 16'!D22,'Feb 16'!D22,'Jan 16'!D22,'Dec 15'!D22,'Nov 15'!D22,'Oct 15'!D22,'Sep 15'!D22,'Aug 15'!D22,'Jul 15'!D22)</f>
        <v>38.555555555555557</v>
      </c>
      <c r="E22" s="73">
        <f>AVERAGE('Mar 16'!E22,'Feb 16'!E22,'Jan 16'!E22,'Dec 15'!E22,'Nov 15'!E22,'Oct 15'!E22,'Sep 15'!E22,'Aug 15'!E22,'Jul 15'!E22)</f>
        <v>160.55555555555554</v>
      </c>
      <c r="F22" s="95">
        <f t="shared" si="0"/>
        <v>238.66666666666666</v>
      </c>
      <c r="G22" s="129">
        <f t="shared" si="1"/>
        <v>1.5568714711275721E-2</v>
      </c>
      <c r="H22" s="4"/>
    </row>
    <row r="23" spans="1:8" x14ac:dyDescent="0.2">
      <c r="A23" s="4">
        <v>20</v>
      </c>
      <c r="B23" s="15" t="s">
        <v>23</v>
      </c>
      <c r="C23" s="73">
        <f>AVERAGE('Mar 16'!C23,'Feb 16'!C23,'Jan 16'!C23,'Dec 15'!C23,'Nov 15'!C23,'Oct 15'!C23,'Sep 15'!C23,'Aug 15'!C23,'Jul 15'!C23)</f>
        <v>2</v>
      </c>
      <c r="D23" s="73">
        <f>AVERAGE('Mar 16'!D23,'Feb 16'!D23,'Jan 16'!D23,'Dec 15'!D23,'Nov 15'!D23,'Oct 15'!D23,'Sep 15'!D23,'Aug 15'!D23,'Jul 15'!D23)</f>
        <v>0.22222222222222221</v>
      </c>
      <c r="E23" s="73">
        <f>AVERAGE('Mar 16'!E23,'Feb 16'!E23,'Jan 16'!E23,'Dec 15'!E23,'Nov 15'!E23,'Oct 15'!E23,'Sep 15'!E23,'Aug 15'!E23,'Jul 15'!E23)</f>
        <v>126.22222222222223</v>
      </c>
      <c r="F23" s="95">
        <f t="shared" si="0"/>
        <v>128.44444444444446</v>
      </c>
      <c r="G23" s="129">
        <f t="shared" si="1"/>
        <v>8.3786937645413118E-3</v>
      </c>
      <c r="H23" s="4"/>
    </row>
    <row r="24" spans="1:8" x14ac:dyDescent="0.2">
      <c r="A24" s="4">
        <v>21</v>
      </c>
      <c r="B24" s="15" t="s">
        <v>24</v>
      </c>
      <c r="C24" s="73">
        <f>AVERAGE('Mar 16'!C24,'Feb 16'!C24,'Jan 16'!C24,'Dec 15'!C24,'Nov 15'!C24,'Oct 15'!C24,'Sep 15'!C24,'Aug 15'!C24,'Jul 15'!C24)</f>
        <v>49.555555555555557</v>
      </c>
      <c r="D24" s="73">
        <f>AVERAGE('Mar 16'!D24,'Feb 16'!D24,'Jan 16'!D24,'Dec 15'!D24,'Nov 15'!D24,'Oct 15'!D24,'Sep 15'!D24,'Aug 15'!D24,'Jul 15'!D24)</f>
        <v>22.888888888888889</v>
      </c>
      <c r="E24" s="73">
        <f>AVERAGE('Mar 16'!E24,'Feb 16'!E24,'Jan 16'!E24,'Dec 15'!E24,'Nov 15'!E24,'Oct 15'!E24,'Sep 15'!E24,'Aug 15'!E24,'Jul 15'!E24)</f>
        <v>289.88888888888891</v>
      </c>
      <c r="F24" s="95">
        <f t="shared" si="0"/>
        <v>362.33333333333337</v>
      </c>
      <c r="G24" s="129">
        <f t="shared" si="1"/>
        <v>2.3635744261392054E-2</v>
      </c>
      <c r="H24" s="4"/>
    </row>
    <row r="25" spans="1:8" x14ac:dyDescent="0.2">
      <c r="A25" s="4">
        <v>22</v>
      </c>
      <c r="B25" s="15" t="s">
        <v>25</v>
      </c>
      <c r="C25" s="73">
        <f>AVERAGE('Mar 16'!C25,'Feb 16'!C25,'Jan 16'!C25,'Dec 15'!C25,'Nov 15'!C25,'Oct 15'!C25,'Sep 15'!C25,'Aug 15'!C25,'Jul 15'!C25)</f>
        <v>13.444444444444445</v>
      </c>
      <c r="D25" s="73">
        <f>AVERAGE('Mar 16'!D25,'Feb 16'!D25,'Jan 16'!D25,'Dec 15'!D25,'Nov 15'!D25,'Oct 15'!D25,'Sep 15'!D25,'Aug 15'!D25,'Jul 15'!D25)</f>
        <v>21</v>
      </c>
      <c r="E25" s="73">
        <f>AVERAGE('Mar 16'!E25,'Feb 16'!E25,'Jan 16'!E25,'Dec 15'!E25,'Nov 15'!E25,'Oct 15'!E25,'Sep 15'!E25,'Aug 15'!E25,'Jul 15'!E25)</f>
        <v>307.44444444444446</v>
      </c>
      <c r="F25" s="95">
        <f t="shared" si="0"/>
        <v>341.88888888888891</v>
      </c>
      <c r="G25" s="129">
        <f t="shared" si="1"/>
        <v>2.2302111343852606E-2</v>
      </c>
      <c r="H25" s="4"/>
    </row>
    <row r="26" spans="1:8" x14ac:dyDescent="0.2">
      <c r="A26" s="4">
        <v>23</v>
      </c>
      <c r="B26" s="15" t="s">
        <v>26</v>
      </c>
      <c r="C26" s="73">
        <f>AVERAGE('Mar 16'!C26,'Feb 16'!C26,'Jan 16'!C26,'Dec 15'!C26,'Nov 15'!C26,'Oct 15'!C26,'Sep 15'!C26,'Aug 15'!C26,'Jul 15'!C26)</f>
        <v>12.333333333333334</v>
      </c>
      <c r="D26" s="73">
        <f>AVERAGE('Mar 16'!D26,'Feb 16'!D26,'Jan 16'!D26,'Dec 15'!D26,'Nov 15'!D26,'Oct 15'!D26,'Sep 15'!D26,'Aug 15'!D26,'Jul 15'!D26)</f>
        <v>3.7777777777777777</v>
      </c>
      <c r="E26" s="73">
        <f>AVERAGE('Mar 16'!E26,'Feb 16'!E26,'Jan 16'!E26,'Dec 15'!E26,'Nov 15'!E26,'Oct 15'!E26,'Sep 15'!E26,'Aug 15'!E26,'Jul 15'!E26)</f>
        <v>123.66666666666667</v>
      </c>
      <c r="F26" s="95">
        <f>SUM(C26:E26)</f>
        <v>139.77777777777777</v>
      </c>
      <c r="G26" s="129">
        <f t="shared" si="1"/>
        <v>9.1179902731773083E-3</v>
      </c>
      <c r="H26" s="4"/>
    </row>
    <row r="27" spans="1:8" x14ac:dyDescent="0.2">
      <c r="A27" s="4">
        <v>30</v>
      </c>
      <c r="B27" s="15" t="s">
        <v>27</v>
      </c>
      <c r="C27" s="73">
        <f>AVERAGE('Mar 16'!C27,'Feb 16'!C27,'Jan 16'!C27,'Dec 15'!C27,'Nov 15'!C27,'Oct 15'!C27,'Sep 15'!C27,'Aug 15'!C27,'Jul 15'!C27)</f>
        <v>2047.1111111111111</v>
      </c>
      <c r="D27" s="73">
        <f>AVERAGE('Mar 16'!D27,'Feb 16'!D27,'Jan 16'!D27,'Dec 15'!D27,'Nov 15'!D27,'Oct 15'!D27,'Sep 15'!D27,'Aug 15'!D27,'Jul 15'!D27)</f>
        <v>543.55555555555554</v>
      </c>
      <c r="E27" s="73">
        <f>AVERAGE('Mar 16'!E27,'Feb 16'!E27,'Jan 16'!E27,'Dec 15'!E27,'Nov 15'!E27,'Oct 15'!E27,'Sep 15'!E27,'Aug 15'!E27,'Jul 15'!E27)</f>
        <v>1750</v>
      </c>
      <c r="F27" s="95">
        <f>SUM(C27:E27)</f>
        <v>4340.6666666666661</v>
      </c>
      <c r="G27" s="129">
        <f t="shared" si="1"/>
        <v>0.28315056280758716</v>
      </c>
      <c r="H27" s="4"/>
    </row>
    <row r="28" spans="1:8" x14ac:dyDescent="0.2">
      <c r="A28" s="1"/>
      <c r="B28" s="61" t="s">
        <v>3</v>
      </c>
      <c r="C28" s="103">
        <f>SUM(C4:C27)</f>
        <v>4171.666666666667</v>
      </c>
      <c r="D28" s="103">
        <f>SUM(D4:D27)</f>
        <v>1324.6666666666665</v>
      </c>
      <c r="E28" s="103">
        <f>SUM(E4:E27)</f>
        <v>9833.5555555555566</v>
      </c>
      <c r="F28" s="104">
        <f>SUM(F4:F27)</f>
        <v>15329.888888888889</v>
      </c>
      <c r="G28" s="103"/>
      <c r="H28" s="4"/>
    </row>
  </sheetData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D22" sqref="D22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175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33</v>
      </c>
      <c r="D4" s="73">
        <v>19</v>
      </c>
      <c r="E4" s="73">
        <v>130</v>
      </c>
      <c r="F4" s="95">
        <f>SUM(C4:E4)</f>
        <v>182</v>
      </c>
      <c r="G4" s="129">
        <f>F4/F$28</f>
        <v>1.2522361359570662E-2</v>
      </c>
      <c r="H4" s="6">
        <v>20</v>
      </c>
      <c r="I4">
        <v>11</v>
      </c>
      <c r="J4">
        <v>72</v>
      </c>
      <c r="K4" s="95">
        <f t="shared" ref="K4:K27" si="0">SUM(H4:J4)</f>
        <v>103</v>
      </c>
      <c r="L4" s="39">
        <v>8767.8608299999996</v>
      </c>
      <c r="M4" s="39">
        <v>5536.7325000000001</v>
      </c>
      <c r="N4" s="39">
        <v>30487.415799999999</v>
      </c>
      <c r="O4" s="98">
        <f>SUM(L4:N4)</f>
        <v>44792.009129999999</v>
      </c>
      <c r="P4" s="128"/>
      <c r="Q4" s="122"/>
    </row>
    <row r="5" spans="1:21" x14ac:dyDescent="0.2">
      <c r="A5" s="4">
        <v>2</v>
      </c>
      <c r="B5" s="15" t="s">
        <v>5</v>
      </c>
      <c r="C5" s="73">
        <v>71</v>
      </c>
      <c r="D5" s="73">
        <v>17</v>
      </c>
      <c r="E5" s="73">
        <v>346</v>
      </c>
      <c r="F5" s="95">
        <f t="shared" ref="F5:F25" si="1">SUM(C5:E5)</f>
        <v>434</v>
      </c>
      <c r="G5" s="129">
        <f t="shared" ref="G5:G27" si="2">F5/F$28</f>
        <v>2.9861015549745424E-2</v>
      </c>
      <c r="H5" s="4">
        <v>36</v>
      </c>
      <c r="I5">
        <v>10</v>
      </c>
      <c r="J5">
        <v>196</v>
      </c>
      <c r="K5" s="95">
        <f t="shared" si="0"/>
        <v>242</v>
      </c>
      <c r="L5" s="39">
        <v>25092.3508</v>
      </c>
      <c r="M5" s="39">
        <v>6887.8766699999996</v>
      </c>
      <c r="N5" s="39">
        <v>118787.727</v>
      </c>
      <c r="O5" s="98">
        <f t="shared" ref="O5:O27" si="3">SUM(L5:N5)</f>
        <v>150767.95447</v>
      </c>
      <c r="P5" s="128"/>
      <c r="Q5" s="122"/>
    </row>
    <row r="6" spans="1:21" x14ac:dyDescent="0.2">
      <c r="A6" s="4">
        <v>3</v>
      </c>
      <c r="B6" s="15" t="s">
        <v>6</v>
      </c>
      <c r="C6" s="73">
        <v>844</v>
      </c>
      <c r="D6" s="73">
        <v>208</v>
      </c>
      <c r="E6" s="73">
        <v>1967</v>
      </c>
      <c r="F6" s="95">
        <f t="shared" si="1"/>
        <v>3019</v>
      </c>
      <c r="G6" s="129">
        <f t="shared" si="2"/>
        <v>0.20771982936562544</v>
      </c>
      <c r="H6" s="4">
        <v>478</v>
      </c>
      <c r="I6">
        <v>117</v>
      </c>
      <c r="J6">
        <v>1195</v>
      </c>
      <c r="K6" s="95">
        <f t="shared" si="0"/>
        <v>1790</v>
      </c>
      <c r="L6" s="39">
        <v>388464.299</v>
      </c>
      <c r="M6" s="39">
        <v>86244.903300000005</v>
      </c>
      <c r="N6" s="39">
        <v>752167.228</v>
      </c>
      <c r="O6" s="98">
        <f t="shared" si="3"/>
        <v>1226876.4303000001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17</v>
      </c>
      <c r="D7" s="73">
        <v>13</v>
      </c>
      <c r="E7" s="73">
        <v>118</v>
      </c>
      <c r="F7" s="95">
        <f t="shared" si="1"/>
        <v>148</v>
      </c>
      <c r="G7" s="129">
        <f t="shared" si="2"/>
        <v>1.0183019127562956E-2</v>
      </c>
      <c r="H7" s="4">
        <v>12</v>
      </c>
      <c r="I7">
        <v>6</v>
      </c>
      <c r="J7">
        <v>69</v>
      </c>
      <c r="K7" s="95">
        <f t="shared" si="0"/>
        <v>87</v>
      </c>
      <c r="L7" s="39">
        <v>6621.42</v>
      </c>
      <c r="M7" s="39">
        <v>5828.3008300000001</v>
      </c>
      <c r="N7" s="39">
        <v>38155</v>
      </c>
      <c r="O7" s="98">
        <f t="shared" si="3"/>
        <v>50604.720829999998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17</v>
      </c>
      <c r="D8" s="73">
        <v>3</v>
      </c>
      <c r="E8" s="73">
        <v>98</v>
      </c>
      <c r="F8" s="95">
        <f t="shared" si="1"/>
        <v>118</v>
      </c>
      <c r="G8" s="129">
        <f t="shared" si="2"/>
        <v>8.118893628732627E-3</v>
      </c>
      <c r="H8" s="4">
        <v>10</v>
      </c>
      <c r="I8">
        <v>2</v>
      </c>
      <c r="J8">
        <v>64</v>
      </c>
      <c r="K8" s="95">
        <f t="shared" si="0"/>
        <v>76</v>
      </c>
      <c r="L8" s="39">
        <v>4313.0424999999996</v>
      </c>
      <c r="M8" s="39">
        <v>491.07499999999999</v>
      </c>
      <c r="N8" s="39">
        <v>26195.249199999998</v>
      </c>
      <c r="O8" s="98">
        <f t="shared" si="3"/>
        <v>30999.366699999999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28</v>
      </c>
      <c r="D9" s="73">
        <v>5</v>
      </c>
      <c r="E9" s="73">
        <v>214</v>
      </c>
      <c r="F9" s="95">
        <f t="shared" si="1"/>
        <v>247</v>
      </c>
      <c r="G9" s="129">
        <f t="shared" si="2"/>
        <v>1.6994633273703041E-2</v>
      </c>
      <c r="H9" s="4">
        <v>18</v>
      </c>
      <c r="I9">
        <v>4</v>
      </c>
      <c r="J9">
        <v>137</v>
      </c>
      <c r="K9" s="95">
        <f t="shared" si="0"/>
        <v>159</v>
      </c>
      <c r="L9" s="39">
        <v>10550.7675</v>
      </c>
      <c r="M9" s="39">
        <v>3051.6633299999999</v>
      </c>
      <c r="N9" s="39">
        <v>73430.088300000003</v>
      </c>
      <c r="O9" s="98">
        <f t="shared" si="3"/>
        <v>87032.519130000001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4</v>
      </c>
      <c r="D10" s="73">
        <v>25</v>
      </c>
      <c r="E10" s="73">
        <v>171</v>
      </c>
      <c r="F10" s="95">
        <f t="shared" si="1"/>
        <v>200</v>
      </c>
      <c r="G10" s="129">
        <f t="shared" si="2"/>
        <v>1.3760836658868859E-2</v>
      </c>
      <c r="H10" s="4">
        <v>3</v>
      </c>
      <c r="I10">
        <v>15</v>
      </c>
      <c r="J10">
        <v>105</v>
      </c>
      <c r="K10" s="95">
        <f t="shared" si="0"/>
        <v>123</v>
      </c>
      <c r="L10" s="39">
        <v>1032.17833</v>
      </c>
      <c r="M10" s="39">
        <v>7218.38</v>
      </c>
      <c r="N10" s="39">
        <v>50266.352500000001</v>
      </c>
      <c r="O10" s="98">
        <f t="shared" si="3"/>
        <v>58516.910830000001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25</v>
      </c>
      <c r="D11" s="73">
        <v>16</v>
      </c>
      <c r="E11" s="73">
        <v>320</v>
      </c>
      <c r="F11" s="95">
        <f t="shared" si="1"/>
        <v>361</v>
      </c>
      <c r="G11" s="129">
        <f t="shared" si="2"/>
        <v>2.483831016925829E-2</v>
      </c>
      <c r="H11" s="4">
        <v>10</v>
      </c>
      <c r="I11">
        <v>10</v>
      </c>
      <c r="J11">
        <v>196</v>
      </c>
      <c r="K11" s="95">
        <f t="shared" si="0"/>
        <v>216</v>
      </c>
      <c r="L11" s="39">
        <v>14213.2467</v>
      </c>
      <c r="M11" s="39">
        <v>5646.55</v>
      </c>
      <c r="N11" s="39">
        <v>117351.10799999999</v>
      </c>
      <c r="O11" s="98">
        <f t="shared" si="3"/>
        <v>137210.90469999998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15</v>
      </c>
      <c r="D12" s="73">
        <v>5</v>
      </c>
      <c r="E12" s="73">
        <v>140</v>
      </c>
      <c r="F12" s="95">
        <f t="shared" si="1"/>
        <v>160</v>
      </c>
      <c r="G12" s="129">
        <f t="shared" si="2"/>
        <v>1.1008669327095088E-2</v>
      </c>
      <c r="H12" s="4">
        <v>9</v>
      </c>
      <c r="I12">
        <v>4</v>
      </c>
      <c r="J12">
        <v>88</v>
      </c>
      <c r="K12" s="95">
        <f t="shared" si="0"/>
        <v>101</v>
      </c>
      <c r="L12" s="39">
        <v>4865.4883300000001</v>
      </c>
      <c r="M12" s="39">
        <v>1225.09833</v>
      </c>
      <c r="N12" s="39">
        <v>33084.8917</v>
      </c>
      <c r="O12" s="98">
        <f t="shared" si="3"/>
        <v>39175.478360000001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51</v>
      </c>
      <c r="D13" s="73">
        <v>18</v>
      </c>
      <c r="E13" s="73">
        <v>171</v>
      </c>
      <c r="F13" s="95">
        <f t="shared" si="1"/>
        <v>240</v>
      </c>
      <c r="G13" s="129">
        <f t="shared" si="2"/>
        <v>1.6513003990642632E-2</v>
      </c>
      <c r="H13" s="4">
        <v>36</v>
      </c>
      <c r="I13">
        <v>12</v>
      </c>
      <c r="J13">
        <v>95</v>
      </c>
      <c r="K13" s="95">
        <f t="shared" si="0"/>
        <v>143</v>
      </c>
      <c r="L13" s="39">
        <v>22956.201700000001</v>
      </c>
      <c r="M13" s="39">
        <v>7278.8191699999998</v>
      </c>
      <c r="N13" s="39">
        <v>61611.528299999998</v>
      </c>
      <c r="O13" s="98">
        <f t="shared" si="3"/>
        <v>91846.549169999998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6</v>
      </c>
      <c r="D14" s="73">
        <v>0</v>
      </c>
      <c r="E14" s="73">
        <v>15</v>
      </c>
      <c r="F14" s="95">
        <f t="shared" si="1"/>
        <v>21</v>
      </c>
      <c r="G14" s="129">
        <f t="shared" si="2"/>
        <v>1.4448878491812303E-3</v>
      </c>
      <c r="H14" s="4">
        <v>4</v>
      </c>
      <c r="I14">
        <v>0</v>
      </c>
      <c r="J14">
        <v>10</v>
      </c>
      <c r="K14" s="95">
        <f t="shared" si="0"/>
        <v>14</v>
      </c>
      <c r="L14" s="39">
        <v>1792.9166700000001</v>
      </c>
      <c r="M14" s="39">
        <v>0</v>
      </c>
      <c r="N14" s="39">
        <v>3005.9683300000002</v>
      </c>
      <c r="O14" s="98">
        <f t="shared" si="3"/>
        <v>4798.8850000000002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114</v>
      </c>
      <c r="D15" s="73">
        <v>30</v>
      </c>
      <c r="E15" s="73">
        <v>315</v>
      </c>
      <c r="F15" s="95">
        <f t="shared" si="1"/>
        <v>459</v>
      </c>
      <c r="G15" s="129">
        <f t="shared" si="2"/>
        <v>3.1581120132104033E-2</v>
      </c>
      <c r="H15" s="4">
        <v>62</v>
      </c>
      <c r="I15">
        <v>19</v>
      </c>
      <c r="J15">
        <v>188</v>
      </c>
      <c r="K15" s="95">
        <f t="shared" si="0"/>
        <v>269</v>
      </c>
      <c r="L15" s="39">
        <v>47259.474199999997</v>
      </c>
      <c r="M15" s="39">
        <v>11565.7317</v>
      </c>
      <c r="N15" s="39">
        <v>103417.264</v>
      </c>
      <c r="O15" s="98">
        <f t="shared" si="3"/>
        <v>162242.4699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102</v>
      </c>
      <c r="D16" s="73">
        <v>13</v>
      </c>
      <c r="E16" s="73">
        <v>416</v>
      </c>
      <c r="F16" s="95">
        <f t="shared" si="1"/>
        <v>531</v>
      </c>
      <c r="G16" s="129">
        <f t="shared" si="2"/>
        <v>3.653502132929682E-2</v>
      </c>
      <c r="H16" s="4">
        <v>60</v>
      </c>
      <c r="I16">
        <v>8</v>
      </c>
      <c r="J16">
        <v>241</v>
      </c>
      <c r="K16" s="95">
        <f t="shared" si="0"/>
        <v>309</v>
      </c>
      <c r="L16" s="39">
        <v>61184.965799999998</v>
      </c>
      <c r="M16" s="39">
        <v>6788.4808300000004</v>
      </c>
      <c r="N16" s="39">
        <v>184887.73300000001</v>
      </c>
      <c r="O16" s="98">
        <f t="shared" si="3"/>
        <v>252861.17963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8</v>
      </c>
      <c r="D17" s="73">
        <v>0</v>
      </c>
      <c r="E17" s="73">
        <v>23</v>
      </c>
      <c r="F17" s="95">
        <f t="shared" si="1"/>
        <v>31</v>
      </c>
      <c r="G17" s="129">
        <f t="shared" si="2"/>
        <v>2.1329296821246731E-3</v>
      </c>
      <c r="H17" s="4">
        <v>4</v>
      </c>
      <c r="I17">
        <v>0</v>
      </c>
      <c r="J17">
        <v>13</v>
      </c>
      <c r="K17" s="95">
        <f t="shared" si="0"/>
        <v>17</v>
      </c>
      <c r="L17" s="39">
        <v>1551.3333299999999</v>
      </c>
      <c r="M17" s="39">
        <v>0</v>
      </c>
      <c r="N17" s="39">
        <v>5050.7383300000001</v>
      </c>
      <c r="O17" s="98">
        <f t="shared" si="3"/>
        <v>6602.0716599999996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191</v>
      </c>
      <c r="D18" s="73">
        <v>95</v>
      </c>
      <c r="E18" s="73">
        <v>866</v>
      </c>
      <c r="F18" s="95">
        <f t="shared" si="1"/>
        <v>1152</v>
      </c>
      <c r="G18" s="129">
        <f t="shared" si="2"/>
        <v>7.9262419155084626E-2</v>
      </c>
      <c r="H18" s="4">
        <v>103</v>
      </c>
      <c r="I18">
        <v>56</v>
      </c>
      <c r="J18">
        <v>509</v>
      </c>
      <c r="K18" s="95">
        <f t="shared" si="0"/>
        <v>668</v>
      </c>
      <c r="L18" s="39">
        <v>111148.538</v>
      </c>
      <c r="M18" s="39">
        <v>43146.415000000001</v>
      </c>
      <c r="N18" s="39">
        <v>383006.033</v>
      </c>
      <c r="O18" s="98">
        <f t="shared" si="3"/>
        <v>537300.98600000003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526</v>
      </c>
      <c r="D19" s="73">
        <v>155</v>
      </c>
      <c r="E19" s="73">
        <v>1599</v>
      </c>
      <c r="F19" s="95">
        <f t="shared" si="1"/>
        <v>2280</v>
      </c>
      <c r="G19" s="129">
        <f t="shared" si="2"/>
        <v>0.156873537911105</v>
      </c>
      <c r="H19" s="4">
        <v>287</v>
      </c>
      <c r="I19">
        <v>75</v>
      </c>
      <c r="J19">
        <v>928</v>
      </c>
      <c r="K19" s="95">
        <f t="shared" si="0"/>
        <v>1290</v>
      </c>
      <c r="L19" s="39">
        <v>261343.90700000001</v>
      </c>
      <c r="M19" s="39">
        <v>59489.527499999997</v>
      </c>
      <c r="N19" s="39">
        <v>612027.34699999995</v>
      </c>
      <c r="O19" s="98">
        <f t="shared" si="3"/>
        <v>932860.78149999992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11</v>
      </c>
      <c r="D20" s="73">
        <v>4</v>
      </c>
      <c r="E20" s="73">
        <v>31</v>
      </c>
      <c r="F20" s="95">
        <f t="shared" si="1"/>
        <v>46</v>
      </c>
      <c r="G20" s="129">
        <f t="shared" si="2"/>
        <v>3.1649924315398374E-3</v>
      </c>
      <c r="H20" s="4">
        <v>6</v>
      </c>
      <c r="I20">
        <v>2</v>
      </c>
      <c r="J20">
        <v>20</v>
      </c>
      <c r="K20" s="95">
        <f t="shared" si="0"/>
        <v>28</v>
      </c>
      <c r="L20" s="39">
        <v>4031.8633300000001</v>
      </c>
      <c r="M20" s="39">
        <v>697.15750000000003</v>
      </c>
      <c r="N20" s="39">
        <v>9042.4316699999999</v>
      </c>
      <c r="O20" s="98">
        <f t="shared" si="3"/>
        <v>13771.452499999999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56</v>
      </c>
      <c r="D21" s="73">
        <v>21</v>
      </c>
      <c r="E21" s="73">
        <v>125</v>
      </c>
      <c r="F21" s="95">
        <f t="shared" si="1"/>
        <v>202</v>
      </c>
      <c r="G21" s="129">
        <f t="shared" si="2"/>
        <v>1.3898445025457548E-2</v>
      </c>
      <c r="H21" s="4">
        <v>23</v>
      </c>
      <c r="I21">
        <v>9</v>
      </c>
      <c r="J21">
        <v>68</v>
      </c>
      <c r="K21" s="95">
        <f t="shared" si="0"/>
        <v>100</v>
      </c>
      <c r="L21" s="39">
        <v>16891.8858</v>
      </c>
      <c r="M21" s="39">
        <v>5176.0366700000004</v>
      </c>
      <c r="N21" s="39">
        <v>30271.052500000002</v>
      </c>
      <c r="O21" s="98">
        <f t="shared" si="3"/>
        <v>52338.974970000003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34</v>
      </c>
      <c r="D22" s="73">
        <v>12</v>
      </c>
      <c r="E22" s="73">
        <v>140</v>
      </c>
      <c r="F22" s="95">
        <f t="shared" si="1"/>
        <v>186</v>
      </c>
      <c r="G22" s="129">
        <f t="shared" si="2"/>
        <v>1.2797578092748039E-2</v>
      </c>
      <c r="H22" s="4">
        <v>18</v>
      </c>
      <c r="I22">
        <v>8</v>
      </c>
      <c r="J22">
        <v>76</v>
      </c>
      <c r="K22" s="95">
        <f t="shared" si="0"/>
        <v>102</v>
      </c>
      <c r="L22" s="39">
        <v>8827.1191699999999</v>
      </c>
      <c r="M22" s="39">
        <v>3158.0250000000001</v>
      </c>
      <c r="N22" s="39">
        <v>40857.039199999999</v>
      </c>
      <c r="O22" s="98">
        <f t="shared" si="3"/>
        <v>52842.183369999999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3</v>
      </c>
      <c r="D23" s="73">
        <v>2</v>
      </c>
      <c r="E23" s="73">
        <v>102</v>
      </c>
      <c r="F23" s="95">
        <f t="shared" si="1"/>
        <v>107</v>
      </c>
      <c r="G23" s="129">
        <f t="shared" si="2"/>
        <v>7.3620476124948396E-3</v>
      </c>
      <c r="H23" s="4">
        <v>3</v>
      </c>
      <c r="I23">
        <v>1</v>
      </c>
      <c r="J23">
        <v>75</v>
      </c>
      <c r="K23" s="95">
        <f t="shared" si="0"/>
        <v>79</v>
      </c>
      <c r="L23" s="39">
        <v>1510.3508300000001</v>
      </c>
      <c r="M23" s="39">
        <v>309.05333300000001</v>
      </c>
      <c r="N23" s="39">
        <v>34230.029199999997</v>
      </c>
      <c r="O23" s="98">
        <f t="shared" si="3"/>
        <v>36049.433362999996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50</v>
      </c>
      <c r="D24" s="73">
        <v>13</v>
      </c>
      <c r="E24" s="73">
        <v>278</v>
      </c>
      <c r="F24" s="95">
        <f t="shared" si="1"/>
        <v>341</v>
      </c>
      <c r="G24" s="129">
        <f t="shared" si="2"/>
        <v>2.3462226503371406E-2</v>
      </c>
      <c r="H24" s="4">
        <v>25</v>
      </c>
      <c r="I24">
        <v>10</v>
      </c>
      <c r="J24">
        <v>168</v>
      </c>
      <c r="K24" s="95">
        <f t="shared" si="0"/>
        <v>203</v>
      </c>
      <c r="L24" s="39">
        <v>12502.869199999999</v>
      </c>
      <c r="M24" s="39">
        <v>3823.7550000000001</v>
      </c>
      <c r="N24" s="39">
        <v>76735.468299999993</v>
      </c>
      <c r="O24" s="98">
        <f t="shared" si="3"/>
        <v>93062.092499999999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18</v>
      </c>
      <c r="D25" s="73">
        <v>9</v>
      </c>
      <c r="E25" s="73">
        <v>306</v>
      </c>
      <c r="F25" s="95">
        <f t="shared" si="1"/>
        <v>333</v>
      </c>
      <c r="G25" s="129">
        <f t="shared" si="2"/>
        <v>2.291179303701665E-2</v>
      </c>
      <c r="H25" s="4">
        <v>11</v>
      </c>
      <c r="I25">
        <v>5</v>
      </c>
      <c r="J25">
        <v>181</v>
      </c>
      <c r="K25" s="95">
        <f t="shared" si="0"/>
        <v>197</v>
      </c>
      <c r="L25" s="39">
        <v>5398.8241699999999</v>
      </c>
      <c r="M25" s="39">
        <v>2499.8241699999999</v>
      </c>
      <c r="N25" s="39">
        <v>74810.168300000005</v>
      </c>
      <c r="O25" s="98">
        <f t="shared" si="3"/>
        <v>82708.816640000005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21</v>
      </c>
      <c r="D26" s="73">
        <v>1</v>
      </c>
      <c r="E26" s="73">
        <v>106</v>
      </c>
      <c r="F26" s="95">
        <f>SUM(C26:E26)</f>
        <v>128</v>
      </c>
      <c r="G26" s="129">
        <f t="shared" si="2"/>
        <v>8.8069354616760707E-3</v>
      </c>
      <c r="H26" s="4">
        <v>11</v>
      </c>
      <c r="I26">
        <v>1</v>
      </c>
      <c r="J26">
        <v>67</v>
      </c>
      <c r="K26" s="95">
        <f t="shared" si="0"/>
        <v>79</v>
      </c>
      <c r="L26" s="39">
        <v>8732.7716700000001</v>
      </c>
      <c r="M26" s="39">
        <v>207.61</v>
      </c>
      <c r="N26" s="39">
        <v>28143.201700000001</v>
      </c>
      <c r="O26" s="98">
        <f t="shared" si="3"/>
        <v>37083.58337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1628</v>
      </c>
      <c r="D27" s="73">
        <v>293</v>
      </c>
      <c r="E27" s="73">
        <v>1687</v>
      </c>
      <c r="F27" s="95">
        <f>SUM(C27:E27)</f>
        <v>3608</v>
      </c>
      <c r="G27" s="129">
        <f t="shared" si="2"/>
        <v>0.24824549332599422</v>
      </c>
      <c r="H27" s="4">
        <v>947</v>
      </c>
      <c r="I27">
        <v>170</v>
      </c>
      <c r="J27">
        <v>1012</v>
      </c>
      <c r="K27" s="95">
        <f t="shared" si="0"/>
        <v>2129</v>
      </c>
      <c r="L27" s="39">
        <v>707862.67500000005</v>
      </c>
      <c r="M27" s="39">
        <v>101922.026</v>
      </c>
      <c r="N27" s="39">
        <v>615226.33299999998</v>
      </c>
      <c r="O27" s="98">
        <f t="shared" si="3"/>
        <v>1425011.034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3873</v>
      </c>
      <c r="D28" s="103">
        <f>SUM(D4:D27)</f>
        <v>977</v>
      </c>
      <c r="E28" s="103">
        <f>SUM(E4:E27)</f>
        <v>9684</v>
      </c>
      <c r="F28" s="104">
        <f>SUM(F4:F27)</f>
        <v>14534</v>
      </c>
      <c r="G28" s="103"/>
      <c r="H28" s="130">
        <f t="shared" ref="H28:O28" si="4">SUM(H4:H27)</f>
        <v>2196</v>
      </c>
      <c r="I28" s="103">
        <f>SUM(I4:I27)</f>
        <v>555</v>
      </c>
      <c r="J28" s="103">
        <f t="shared" si="4"/>
        <v>5773</v>
      </c>
      <c r="K28" s="104">
        <f t="shared" si="4"/>
        <v>8524</v>
      </c>
      <c r="L28" s="105">
        <f t="shared" si="4"/>
        <v>1736916.34986</v>
      </c>
      <c r="M28" s="105">
        <f t="shared" si="4"/>
        <v>368193.04183299997</v>
      </c>
      <c r="N28" s="105">
        <f>SUM(N4:N27)</f>
        <v>3502247.3963300004</v>
      </c>
      <c r="O28" s="106">
        <f t="shared" si="4"/>
        <v>5607356.7880229997</v>
      </c>
      <c r="P28" t="s">
        <v>112</v>
      </c>
    </row>
    <row r="31" spans="1:17" x14ac:dyDescent="0.2">
      <c r="I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3" x14ac:dyDescent="0.2">
      <c r="F33" t="s">
        <v>112</v>
      </c>
    </row>
    <row r="34" spans="6:13" x14ac:dyDescent="0.2">
      <c r="H34" t="s">
        <v>112</v>
      </c>
      <c r="J34" t="s">
        <v>112</v>
      </c>
    </row>
    <row r="35" spans="6:13" x14ac:dyDescent="0.2">
      <c r="K35" t="s">
        <v>112</v>
      </c>
      <c r="M35" t="s">
        <v>112</v>
      </c>
    </row>
    <row r="38" spans="6:13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D31" sqref="D31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174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35</v>
      </c>
      <c r="D4" s="73">
        <v>17</v>
      </c>
      <c r="E4" s="73">
        <v>129</v>
      </c>
      <c r="F4" s="95">
        <f>SUM(C4:E4)</f>
        <v>181</v>
      </c>
      <c r="G4" s="129">
        <f>F4/F$28</f>
        <v>1.2221471978392977E-2</v>
      </c>
      <c r="H4" s="6">
        <v>20</v>
      </c>
      <c r="I4">
        <v>10</v>
      </c>
      <c r="J4">
        <v>70</v>
      </c>
      <c r="K4" s="95">
        <f t="shared" ref="K4:K27" si="0">SUM(H4:J4)</f>
        <v>100</v>
      </c>
      <c r="L4" s="39">
        <v>8131.1533300000001</v>
      </c>
      <c r="M4" s="39">
        <v>4257.5649999999996</v>
      </c>
      <c r="N4" s="39">
        <v>29639.566699999999</v>
      </c>
      <c r="O4" s="98">
        <f>SUM(L4:N4)</f>
        <v>42028.285029999999</v>
      </c>
      <c r="P4" s="128"/>
      <c r="Q4" s="122"/>
    </row>
    <row r="5" spans="1:21" x14ac:dyDescent="0.2">
      <c r="A5" s="4">
        <v>2</v>
      </c>
      <c r="B5" s="15" t="s">
        <v>5</v>
      </c>
      <c r="C5" s="73">
        <v>76</v>
      </c>
      <c r="D5" s="73">
        <v>21</v>
      </c>
      <c r="E5" s="73">
        <v>337</v>
      </c>
      <c r="F5" s="95">
        <f t="shared" ref="F5:F25" si="1">SUM(C5:E5)</f>
        <v>434</v>
      </c>
      <c r="G5" s="129">
        <f t="shared" ref="G5:G27" si="2">F5/F$28</f>
        <v>2.9304523970290344E-2</v>
      </c>
      <c r="H5" s="4">
        <v>41</v>
      </c>
      <c r="I5">
        <v>12</v>
      </c>
      <c r="J5">
        <v>191</v>
      </c>
      <c r="K5" s="95">
        <f t="shared" si="0"/>
        <v>244</v>
      </c>
      <c r="L5" s="39">
        <v>29356.86</v>
      </c>
      <c r="M5" s="39">
        <v>7850.0174999999999</v>
      </c>
      <c r="N5" s="39">
        <v>119807.09</v>
      </c>
      <c r="O5" s="98">
        <f t="shared" ref="O5:O27" si="3">SUM(L5:N5)</f>
        <v>157013.9675</v>
      </c>
      <c r="P5" s="128"/>
      <c r="Q5" s="122"/>
    </row>
    <row r="6" spans="1:21" x14ac:dyDescent="0.2">
      <c r="A6" s="4">
        <v>3</v>
      </c>
      <c r="B6" s="15" t="s">
        <v>6</v>
      </c>
      <c r="C6" s="73">
        <v>880</v>
      </c>
      <c r="D6" s="73">
        <v>212</v>
      </c>
      <c r="E6" s="73">
        <v>1965</v>
      </c>
      <c r="F6" s="95">
        <f t="shared" si="1"/>
        <v>3057</v>
      </c>
      <c r="G6" s="129">
        <f t="shared" si="2"/>
        <v>0.20641458474004051</v>
      </c>
      <c r="H6" s="4">
        <v>509</v>
      </c>
      <c r="I6">
        <v>117</v>
      </c>
      <c r="J6">
        <v>1195</v>
      </c>
      <c r="K6" s="95">
        <f t="shared" si="0"/>
        <v>1821</v>
      </c>
      <c r="L6" s="39">
        <v>409426.69099999999</v>
      </c>
      <c r="M6" s="39">
        <v>86475.263300000006</v>
      </c>
      <c r="N6" s="39">
        <v>762144.16399999999</v>
      </c>
      <c r="O6" s="98">
        <f t="shared" si="3"/>
        <v>1258046.1183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18</v>
      </c>
      <c r="D7" s="73">
        <v>12</v>
      </c>
      <c r="E7" s="73">
        <v>121</v>
      </c>
      <c r="F7" s="95">
        <f t="shared" si="1"/>
        <v>151</v>
      </c>
      <c r="G7" s="129">
        <f t="shared" si="2"/>
        <v>1.0195813639432815E-2</v>
      </c>
      <c r="H7" s="4">
        <v>12</v>
      </c>
      <c r="I7">
        <v>6</v>
      </c>
      <c r="J7">
        <v>70</v>
      </c>
      <c r="K7" s="95">
        <f t="shared" si="0"/>
        <v>88</v>
      </c>
      <c r="L7" s="39">
        <v>6120.8658299999997</v>
      </c>
      <c r="M7" s="39">
        <v>4553.835</v>
      </c>
      <c r="N7" s="39">
        <v>41472.914199999999</v>
      </c>
      <c r="O7" s="98">
        <f t="shared" si="3"/>
        <v>52147.615030000001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18</v>
      </c>
      <c r="D8" s="73">
        <v>1</v>
      </c>
      <c r="E8" s="73">
        <v>99</v>
      </c>
      <c r="F8" s="95">
        <f t="shared" si="1"/>
        <v>118</v>
      </c>
      <c r="G8" s="129">
        <f t="shared" si="2"/>
        <v>7.9675894665766373E-3</v>
      </c>
      <c r="H8" s="4">
        <v>11</v>
      </c>
      <c r="I8">
        <v>1</v>
      </c>
      <c r="J8">
        <v>65</v>
      </c>
      <c r="K8" s="95">
        <f t="shared" si="0"/>
        <v>77</v>
      </c>
      <c r="L8" s="39">
        <v>4535.9058299999997</v>
      </c>
      <c r="M8" s="39">
        <v>234.13</v>
      </c>
      <c r="N8" s="39">
        <v>25804.685799999999</v>
      </c>
      <c r="O8" s="98">
        <f t="shared" si="3"/>
        <v>30574.72163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17</v>
      </c>
      <c r="D9" s="73">
        <v>10</v>
      </c>
      <c r="E9" s="73">
        <v>212</v>
      </c>
      <c r="F9" s="95">
        <f t="shared" si="1"/>
        <v>239</v>
      </c>
      <c r="G9" s="129">
        <f t="shared" si="2"/>
        <v>1.6137744767049291E-2</v>
      </c>
      <c r="H9" s="4">
        <v>12</v>
      </c>
      <c r="I9">
        <v>7</v>
      </c>
      <c r="J9">
        <v>132</v>
      </c>
      <c r="K9" s="95">
        <f t="shared" si="0"/>
        <v>151</v>
      </c>
      <c r="L9" s="39">
        <v>7349.3008300000001</v>
      </c>
      <c r="M9" s="39">
        <v>4706.26</v>
      </c>
      <c r="N9" s="39">
        <v>74270.159199999995</v>
      </c>
      <c r="O9" s="98">
        <f t="shared" si="3"/>
        <v>86325.720029999997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6</v>
      </c>
      <c r="D10" s="73">
        <v>22</v>
      </c>
      <c r="E10" s="73">
        <v>170</v>
      </c>
      <c r="F10" s="95">
        <f t="shared" si="1"/>
        <v>198</v>
      </c>
      <c r="G10" s="129">
        <f t="shared" si="2"/>
        <v>1.3369345037137069E-2</v>
      </c>
      <c r="H10" s="4">
        <v>3</v>
      </c>
      <c r="I10">
        <v>13</v>
      </c>
      <c r="J10">
        <v>106</v>
      </c>
      <c r="K10" s="95">
        <f t="shared" si="0"/>
        <v>122</v>
      </c>
      <c r="L10" s="39">
        <v>673.92</v>
      </c>
      <c r="M10" s="39">
        <v>6541.2966699999997</v>
      </c>
      <c r="N10" s="39">
        <v>52516.8367</v>
      </c>
      <c r="O10" s="98">
        <f t="shared" si="3"/>
        <v>59732.053370000001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25</v>
      </c>
      <c r="D11" s="73">
        <v>18</v>
      </c>
      <c r="E11" s="73">
        <v>326</v>
      </c>
      <c r="F11" s="95">
        <f t="shared" si="1"/>
        <v>369</v>
      </c>
      <c r="G11" s="129">
        <f t="shared" si="2"/>
        <v>2.4915597569209993E-2</v>
      </c>
      <c r="H11" s="4">
        <v>10</v>
      </c>
      <c r="I11">
        <v>11</v>
      </c>
      <c r="J11">
        <v>199</v>
      </c>
      <c r="K11" s="95">
        <f t="shared" si="0"/>
        <v>220</v>
      </c>
      <c r="L11" s="39">
        <v>12565.8325</v>
      </c>
      <c r="M11" s="39">
        <v>6765.1674999999996</v>
      </c>
      <c r="N11" s="39">
        <v>123056.126</v>
      </c>
      <c r="O11" s="98">
        <f t="shared" si="3"/>
        <v>142387.12599999999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15</v>
      </c>
      <c r="D12" s="73">
        <v>4</v>
      </c>
      <c r="E12" s="73">
        <v>139</v>
      </c>
      <c r="F12" s="95">
        <f t="shared" si="1"/>
        <v>158</v>
      </c>
      <c r="G12" s="129">
        <f t="shared" si="2"/>
        <v>1.0668467251856854E-2</v>
      </c>
      <c r="H12" s="4">
        <v>9</v>
      </c>
      <c r="I12">
        <v>3</v>
      </c>
      <c r="J12">
        <v>85</v>
      </c>
      <c r="K12" s="95">
        <f t="shared" si="0"/>
        <v>97</v>
      </c>
      <c r="L12" s="39">
        <v>5183.4466700000003</v>
      </c>
      <c r="M12" s="39">
        <v>1040.21667</v>
      </c>
      <c r="N12" s="39">
        <v>33546.716699999997</v>
      </c>
      <c r="O12" s="98">
        <f t="shared" si="3"/>
        <v>39770.380039999996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47</v>
      </c>
      <c r="D13" s="73">
        <v>24</v>
      </c>
      <c r="E13" s="73">
        <v>178</v>
      </c>
      <c r="F13" s="95">
        <f t="shared" si="1"/>
        <v>249</v>
      </c>
      <c r="G13" s="129">
        <f t="shared" si="2"/>
        <v>1.6812964213369346E-2</v>
      </c>
      <c r="H13" s="4">
        <v>31</v>
      </c>
      <c r="I13">
        <v>16</v>
      </c>
      <c r="J13">
        <v>99</v>
      </c>
      <c r="K13" s="95">
        <f t="shared" si="0"/>
        <v>146</v>
      </c>
      <c r="L13" s="39">
        <v>21593.054199999999</v>
      </c>
      <c r="M13" s="39">
        <v>9286.8641700000007</v>
      </c>
      <c r="N13" s="39">
        <v>62980.45</v>
      </c>
      <c r="O13" s="98">
        <f t="shared" si="3"/>
        <v>93860.368369999997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6</v>
      </c>
      <c r="D14" s="73">
        <v>0</v>
      </c>
      <c r="E14" s="73">
        <v>16</v>
      </c>
      <c r="F14" s="95">
        <f t="shared" si="1"/>
        <v>22</v>
      </c>
      <c r="G14" s="129">
        <f t="shared" si="2"/>
        <v>1.4854827819041189E-3</v>
      </c>
      <c r="H14" s="4">
        <v>4</v>
      </c>
      <c r="I14">
        <v>0</v>
      </c>
      <c r="J14">
        <v>11</v>
      </c>
      <c r="K14" s="95">
        <f t="shared" si="0"/>
        <v>15</v>
      </c>
      <c r="L14" s="39">
        <v>1606.1716699999999</v>
      </c>
      <c r="M14" s="39">
        <v>0</v>
      </c>
      <c r="N14" s="39">
        <v>2860.5416700000001</v>
      </c>
      <c r="O14" s="98">
        <f t="shared" si="3"/>
        <v>4466.7133400000002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102</v>
      </c>
      <c r="D15" s="73">
        <v>40</v>
      </c>
      <c r="E15" s="73">
        <v>308</v>
      </c>
      <c r="F15" s="95">
        <f t="shared" si="1"/>
        <v>450</v>
      </c>
      <c r="G15" s="129">
        <f t="shared" si="2"/>
        <v>3.0384875084402432E-2</v>
      </c>
      <c r="H15" s="4">
        <v>57</v>
      </c>
      <c r="I15">
        <v>23</v>
      </c>
      <c r="J15">
        <v>185</v>
      </c>
      <c r="K15" s="95">
        <f t="shared" si="0"/>
        <v>265</v>
      </c>
      <c r="L15" s="39">
        <v>42256.879200000003</v>
      </c>
      <c r="M15" s="39">
        <v>15454.876700000001</v>
      </c>
      <c r="N15" s="39">
        <v>102200.23699999999</v>
      </c>
      <c r="O15" s="98">
        <f t="shared" si="3"/>
        <v>159911.99290000001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109</v>
      </c>
      <c r="D16" s="73">
        <v>15</v>
      </c>
      <c r="E16" s="73">
        <v>402</v>
      </c>
      <c r="F16" s="95">
        <f t="shared" si="1"/>
        <v>526</v>
      </c>
      <c r="G16" s="129">
        <f t="shared" si="2"/>
        <v>3.551654287643484E-2</v>
      </c>
      <c r="H16" s="4">
        <v>63</v>
      </c>
      <c r="I16">
        <v>9</v>
      </c>
      <c r="J16">
        <v>233</v>
      </c>
      <c r="K16" s="95">
        <f t="shared" si="0"/>
        <v>305</v>
      </c>
      <c r="L16" s="39">
        <v>65639.513300000006</v>
      </c>
      <c r="M16" s="39">
        <v>7464.8058300000002</v>
      </c>
      <c r="N16" s="39">
        <v>176729.81099999999</v>
      </c>
      <c r="O16" s="98">
        <f t="shared" si="3"/>
        <v>249834.13013000001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7</v>
      </c>
      <c r="D17" s="73">
        <v>0</v>
      </c>
      <c r="E17" s="73">
        <v>24</v>
      </c>
      <c r="F17" s="95">
        <f t="shared" si="1"/>
        <v>31</v>
      </c>
      <c r="G17" s="129">
        <f t="shared" si="2"/>
        <v>2.0931802835921676E-3</v>
      </c>
      <c r="H17" s="4">
        <v>3</v>
      </c>
      <c r="I17">
        <v>0</v>
      </c>
      <c r="J17">
        <v>13</v>
      </c>
      <c r="K17" s="95">
        <f t="shared" si="0"/>
        <v>16</v>
      </c>
      <c r="L17" s="39">
        <v>1876.76667</v>
      </c>
      <c r="M17" s="39">
        <v>0</v>
      </c>
      <c r="N17" s="39">
        <v>5514.9791699999996</v>
      </c>
      <c r="O17" s="98">
        <f t="shared" si="3"/>
        <v>7391.7458399999996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198</v>
      </c>
      <c r="D18" s="73">
        <v>93</v>
      </c>
      <c r="E18" s="73">
        <v>878</v>
      </c>
      <c r="F18" s="95">
        <f t="shared" si="1"/>
        <v>1169</v>
      </c>
      <c r="G18" s="129">
        <f t="shared" si="2"/>
        <v>7.8933153274814316E-2</v>
      </c>
      <c r="H18" s="4">
        <v>103</v>
      </c>
      <c r="I18">
        <v>53</v>
      </c>
      <c r="J18">
        <v>511</v>
      </c>
      <c r="K18" s="95">
        <f t="shared" si="0"/>
        <v>667</v>
      </c>
      <c r="L18" s="39">
        <v>109104.493</v>
      </c>
      <c r="M18" s="39">
        <v>39040.959999999999</v>
      </c>
      <c r="N18" s="39">
        <v>388723.10800000001</v>
      </c>
      <c r="O18" s="98">
        <f t="shared" si="3"/>
        <v>536868.56099999999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565</v>
      </c>
      <c r="D19" s="73">
        <v>154</v>
      </c>
      <c r="E19" s="73">
        <v>1661</v>
      </c>
      <c r="F19" s="95">
        <f t="shared" si="1"/>
        <v>2380</v>
      </c>
      <c r="G19" s="129">
        <f t="shared" si="2"/>
        <v>0.16070222822417285</v>
      </c>
      <c r="H19" s="4">
        <v>306</v>
      </c>
      <c r="I19">
        <v>74</v>
      </c>
      <c r="J19">
        <v>971</v>
      </c>
      <c r="K19" s="95">
        <f t="shared" si="0"/>
        <v>1351</v>
      </c>
      <c r="L19" s="39">
        <v>274297.64899999998</v>
      </c>
      <c r="M19" s="39">
        <v>56570.77</v>
      </c>
      <c r="N19" s="39">
        <v>630639.674</v>
      </c>
      <c r="O19" s="98">
        <f t="shared" si="3"/>
        <v>961508.09299999999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12</v>
      </c>
      <c r="D20" s="73">
        <v>0</v>
      </c>
      <c r="E20" s="73">
        <v>28</v>
      </c>
      <c r="F20" s="95">
        <f t="shared" si="1"/>
        <v>40</v>
      </c>
      <c r="G20" s="129">
        <f t="shared" si="2"/>
        <v>2.7008777852802163E-3</v>
      </c>
      <c r="H20" s="4">
        <v>6</v>
      </c>
      <c r="I20">
        <v>0</v>
      </c>
      <c r="J20">
        <v>18</v>
      </c>
      <c r="K20" s="95">
        <f t="shared" si="0"/>
        <v>24</v>
      </c>
      <c r="L20" s="39">
        <v>4477.1566700000003</v>
      </c>
      <c r="M20" s="39">
        <v>0</v>
      </c>
      <c r="N20" s="39">
        <v>8059.8158299999996</v>
      </c>
      <c r="O20" s="98">
        <f t="shared" si="3"/>
        <v>12536.9725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69</v>
      </c>
      <c r="D21" s="73">
        <v>14</v>
      </c>
      <c r="E21" s="73">
        <v>126</v>
      </c>
      <c r="F21" s="95">
        <f t="shared" si="1"/>
        <v>209</v>
      </c>
      <c r="G21" s="129">
        <f t="shared" si="2"/>
        <v>1.4112086428089129E-2</v>
      </c>
      <c r="H21" s="4">
        <v>28</v>
      </c>
      <c r="I21">
        <v>6</v>
      </c>
      <c r="J21">
        <v>68</v>
      </c>
      <c r="K21" s="95">
        <f t="shared" si="0"/>
        <v>102</v>
      </c>
      <c r="L21" s="39">
        <v>17822.631700000002</v>
      </c>
      <c r="M21" s="39">
        <v>4333.3900000000003</v>
      </c>
      <c r="N21" s="39">
        <v>29586.9058</v>
      </c>
      <c r="O21" s="98">
        <f t="shared" si="3"/>
        <v>51742.927500000005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34</v>
      </c>
      <c r="D22" s="73">
        <v>9</v>
      </c>
      <c r="E22" s="73">
        <v>146</v>
      </c>
      <c r="F22" s="95">
        <f t="shared" si="1"/>
        <v>189</v>
      </c>
      <c r="G22" s="129">
        <f t="shared" si="2"/>
        <v>1.2761647535449021E-2</v>
      </c>
      <c r="H22" s="4">
        <v>19</v>
      </c>
      <c r="I22">
        <v>6</v>
      </c>
      <c r="J22">
        <v>78</v>
      </c>
      <c r="K22" s="95">
        <f t="shared" si="0"/>
        <v>103</v>
      </c>
      <c r="L22" s="39">
        <v>10773.706700000001</v>
      </c>
      <c r="M22" s="39">
        <v>1856.76</v>
      </c>
      <c r="N22" s="39">
        <v>39239.6008</v>
      </c>
      <c r="O22" s="98">
        <f t="shared" si="3"/>
        <v>51870.067500000005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1</v>
      </c>
      <c r="D23" s="73">
        <v>4</v>
      </c>
      <c r="E23" s="73">
        <v>97</v>
      </c>
      <c r="F23" s="95">
        <f t="shared" si="1"/>
        <v>102</v>
      </c>
      <c r="G23" s="129">
        <f t="shared" si="2"/>
        <v>6.887238352464551E-3</v>
      </c>
      <c r="H23" s="4">
        <v>1</v>
      </c>
      <c r="I23">
        <v>2</v>
      </c>
      <c r="J23">
        <v>72</v>
      </c>
      <c r="K23" s="95">
        <f t="shared" si="0"/>
        <v>75</v>
      </c>
      <c r="L23" s="39">
        <v>911.51666699999998</v>
      </c>
      <c r="M23" s="39">
        <v>627.19000000000005</v>
      </c>
      <c r="N23" s="39">
        <v>31494.460800000001</v>
      </c>
      <c r="O23" s="98">
        <f t="shared" si="3"/>
        <v>33033.167466999999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53</v>
      </c>
      <c r="D24" s="73">
        <v>10</v>
      </c>
      <c r="E24" s="73">
        <v>269</v>
      </c>
      <c r="F24" s="95">
        <f t="shared" si="1"/>
        <v>332</v>
      </c>
      <c r="G24" s="129">
        <f t="shared" si="2"/>
        <v>2.2417285617825793E-2</v>
      </c>
      <c r="H24" s="4">
        <v>26</v>
      </c>
      <c r="I24">
        <v>9</v>
      </c>
      <c r="J24">
        <v>164</v>
      </c>
      <c r="K24" s="95">
        <f t="shared" si="0"/>
        <v>199</v>
      </c>
      <c r="L24" s="39">
        <v>12770.994199999999</v>
      </c>
      <c r="M24" s="39">
        <v>2849.12</v>
      </c>
      <c r="N24" s="39">
        <v>74582.971699999995</v>
      </c>
      <c r="O24" s="98">
        <f t="shared" si="3"/>
        <v>90203.085899999991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19</v>
      </c>
      <c r="D25" s="73">
        <v>9</v>
      </c>
      <c r="E25" s="73">
        <v>308</v>
      </c>
      <c r="F25" s="95">
        <f t="shared" si="1"/>
        <v>336</v>
      </c>
      <c r="G25" s="129">
        <f t="shared" si="2"/>
        <v>2.2687373396353815E-2</v>
      </c>
      <c r="H25" s="4">
        <v>12</v>
      </c>
      <c r="I25">
        <v>5</v>
      </c>
      <c r="J25">
        <v>184</v>
      </c>
      <c r="K25" s="95">
        <f t="shared" si="0"/>
        <v>201</v>
      </c>
      <c r="L25" s="39">
        <v>6497.8549999999996</v>
      </c>
      <c r="M25" s="39">
        <v>2287.66</v>
      </c>
      <c r="N25" s="39">
        <v>75976.896699999998</v>
      </c>
      <c r="O25" s="98">
        <f t="shared" si="3"/>
        <v>84762.411699999997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21</v>
      </c>
      <c r="D26" s="73">
        <v>1</v>
      </c>
      <c r="E26" s="73">
        <v>111</v>
      </c>
      <c r="F26" s="95">
        <f>SUM(C26:E26)</f>
        <v>133</v>
      </c>
      <c r="G26" s="129">
        <f t="shared" si="2"/>
        <v>8.9804186360567181E-3</v>
      </c>
      <c r="H26" s="4">
        <v>11</v>
      </c>
      <c r="I26">
        <v>1</v>
      </c>
      <c r="J26">
        <v>70</v>
      </c>
      <c r="K26" s="95">
        <f t="shared" si="0"/>
        <v>82</v>
      </c>
      <c r="L26" s="39">
        <v>8002.4858299999996</v>
      </c>
      <c r="M26" s="39">
        <v>239.56</v>
      </c>
      <c r="N26" s="39">
        <v>27851.6875</v>
      </c>
      <c r="O26" s="98">
        <f t="shared" si="3"/>
        <v>36093.733330000003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1804</v>
      </c>
      <c r="D27" s="73">
        <v>249</v>
      </c>
      <c r="E27" s="73">
        <v>1684</v>
      </c>
      <c r="F27" s="95">
        <f>SUM(C27:E27)</f>
        <v>3737</v>
      </c>
      <c r="G27" s="129">
        <f t="shared" si="2"/>
        <v>0.25232950708980417</v>
      </c>
      <c r="H27" s="4">
        <v>1053</v>
      </c>
      <c r="I27">
        <v>141</v>
      </c>
      <c r="J27">
        <v>999</v>
      </c>
      <c r="K27" s="95">
        <f t="shared" si="0"/>
        <v>2193</v>
      </c>
      <c r="L27" s="39">
        <v>781529.90500000003</v>
      </c>
      <c r="M27" s="39">
        <v>81635.740000000005</v>
      </c>
      <c r="N27" s="39">
        <v>619566.88100000005</v>
      </c>
      <c r="O27" s="98">
        <f t="shared" si="3"/>
        <v>1482732.5260000001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4137</v>
      </c>
      <c r="D28" s="103">
        <f>SUM(D4:D27)</f>
        <v>939</v>
      </c>
      <c r="E28" s="103">
        <f>SUM(E4:E27)</f>
        <v>9734</v>
      </c>
      <c r="F28" s="104">
        <f>SUM(F4:F27)</f>
        <v>14810</v>
      </c>
      <c r="G28" s="103"/>
      <c r="H28" s="130">
        <f t="shared" ref="H28:O28" si="4">SUM(H4:H27)</f>
        <v>2350</v>
      </c>
      <c r="I28" s="103">
        <f>SUM(I4:I27)</f>
        <v>525</v>
      </c>
      <c r="J28" s="103">
        <f t="shared" si="4"/>
        <v>5789</v>
      </c>
      <c r="K28" s="104">
        <f t="shared" si="4"/>
        <v>8664</v>
      </c>
      <c r="L28" s="105">
        <f t="shared" si="4"/>
        <v>1842504.754797</v>
      </c>
      <c r="M28" s="105">
        <f t="shared" si="4"/>
        <v>344071.44833999994</v>
      </c>
      <c r="N28" s="105">
        <f>SUM(N4:N27)</f>
        <v>3538266.28027</v>
      </c>
      <c r="O28" s="106">
        <f t="shared" si="4"/>
        <v>5724842.4834070001</v>
      </c>
      <c r="P28" t="s">
        <v>112</v>
      </c>
    </row>
    <row r="31" spans="1:17" x14ac:dyDescent="0.2">
      <c r="I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3" x14ac:dyDescent="0.2">
      <c r="F33" t="s">
        <v>112</v>
      </c>
    </row>
    <row r="34" spans="6:13" x14ac:dyDescent="0.2">
      <c r="H34" t="s">
        <v>112</v>
      </c>
      <c r="J34" t="s">
        <v>112</v>
      </c>
    </row>
    <row r="35" spans="6:13" x14ac:dyDescent="0.2">
      <c r="K35" t="s">
        <v>112</v>
      </c>
      <c r="M35" t="s">
        <v>112</v>
      </c>
    </row>
    <row r="38" spans="6:13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B5" sqref="B5"/>
    </sheetView>
  </sheetViews>
  <sheetFormatPr defaultRowHeight="15" x14ac:dyDescent="0.2"/>
  <cols>
    <col min="1" max="1" width="4.109375" customWidth="1"/>
    <col min="2" max="2" width="11" customWidth="1"/>
    <col min="3" max="3" width="6.44140625" customWidth="1"/>
    <col min="4" max="4" width="6.88671875" customWidth="1"/>
    <col min="5" max="5" width="7.5546875" customWidth="1"/>
    <col min="6" max="6" width="7.6640625" customWidth="1"/>
    <col min="7" max="7" width="7.77734375" customWidth="1"/>
    <col min="8" max="8" width="6.88671875" customWidth="1"/>
    <col min="9" max="9" width="7.33203125" customWidth="1"/>
    <col min="10" max="10" width="7.88671875" customWidth="1"/>
    <col min="11" max="11" width="11.109375" customWidth="1"/>
    <col min="12" max="12" width="11.6640625" customWidth="1"/>
    <col min="13" max="13" width="12" customWidth="1"/>
    <col min="14" max="14" width="11.44140625" customWidth="1"/>
  </cols>
  <sheetData>
    <row r="1" spans="1:14" ht="15.75" x14ac:dyDescent="0.25">
      <c r="D1" s="13" t="s">
        <v>44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36</v>
      </c>
      <c r="D4">
        <v>19</v>
      </c>
      <c r="E4">
        <v>445</v>
      </c>
      <c r="F4" s="22">
        <f t="shared" ref="F4:F27" si="0">SUM(C4:E4)</f>
        <v>500</v>
      </c>
      <c r="G4">
        <v>17</v>
      </c>
      <c r="H4">
        <v>12</v>
      </c>
      <c r="I4">
        <v>259</v>
      </c>
      <c r="J4" s="22">
        <f t="shared" ref="J4:J27" si="1">SUM(G4:I4)</f>
        <v>288</v>
      </c>
      <c r="K4" s="49">
        <v>7202.3683333333329</v>
      </c>
      <c r="L4" s="49">
        <v>4345.8891666666668</v>
      </c>
      <c r="M4" s="49">
        <v>83581.842499999999</v>
      </c>
      <c r="N4" s="44">
        <f t="shared" ref="N4:N27" si="2">SUM(K4:M4)</f>
        <v>95130.1</v>
      </c>
    </row>
    <row r="5" spans="1:14" x14ac:dyDescent="0.2">
      <c r="A5" s="4">
        <v>2</v>
      </c>
      <c r="B5" s="15" t="s">
        <v>5</v>
      </c>
      <c r="C5">
        <v>132</v>
      </c>
      <c r="D5">
        <v>60</v>
      </c>
      <c r="E5">
        <v>720</v>
      </c>
      <c r="F5" s="22">
        <f t="shared" si="0"/>
        <v>912</v>
      </c>
      <c r="G5">
        <v>73</v>
      </c>
      <c r="H5">
        <v>30</v>
      </c>
      <c r="I5">
        <v>412</v>
      </c>
      <c r="J5" s="22">
        <f t="shared" si="1"/>
        <v>515</v>
      </c>
      <c r="K5" s="49">
        <v>46030.79</v>
      </c>
      <c r="L5" s="49">
        <v>16498.148333333334</v>
      </c>
      <c r="M5" s="49">
        <v>201272.33750000002</v>
      </c>
      <c r="N5" s="44">
        <f t="shared" si="2"/>
        <v>263801.27583333338</v>
      </c>
    </row>
    <row r="6" spans="1:14" x14ac:dyDescent="0.2">
      <c r="A6" s="4">
        <v>3</v>
      </c>
      <c r="B6" s="15" t="s">
        <v>6</v>
      </c>
      <c r="C6">
        <v>438</v>
      </c>
      <c r="D6">
        <v>142</v>
      </c>
      <c r="E6">
        <v>2665</v>
      </c>
      <c r="F6" s="22">
        <f t="shared" si="0"/>
        <v>3245</v>
      </c>
      <c r="G6">
        <v>261</v>
      </c>
      <c r="H6">
        <v>82</v>
      </c>
      <c r="I6">
        <v>1634</v>
      </c>
      <c r="J6" s="22">
        <f t="shared" si="1"/>
        <v>1977</v>
      </c>
      <c r="K6" s="49">
        <v>193628.24</v>
      </c>
      <c r="L6" s="49">
        <v>59089.084166666667</v>
      </c>
      <c r="M6" s="49">
        <v>891090.99083333334</v>
      </c>
      <c r="N6" s="44">
        <f t="shared" si="2"/>
        <v>1143808.3149999999</v>
      </c>
    </row>
    <row r="7" spans="1:14" x14ac:dyDescent="0.2">
      <c r="A7" s="4">
        <v>4</v>
      </c>
      <c r="B7" s="15" t="s">
        <v>7</v>
      </c>
      <c r="C7">
        <v>48</v>
      </c>
      <c r="D7">
        <v>5</v>
      </c>
      <c r="E7">
        <v>337</v>
      </c>
      <c r="F7" s="22">
        <f t="shared" si="0"/>
        <v>390</v>
      </c>
      <c r="G7">
        <v>27</v>
      </c>
      <c r="H7">
        <v>3</v>
      </c>
      <c r="I7">
        <v>199</v>
      </c>
      <c r="J7" s="22">
        <f t="shared" si="1"/>
        <v>229</v>
      </c>
      <c r="K7" s="49">
        <v>15123.084166666667</v>
      </c>
      <c r="L7" s="49">
        <v>1345.0341666666666</v>
      </c>
      <c r="M7" s="49">
        <v>95884.706666666665</v>
      </c>
      <c r="N7" s="44">
        <f t="shared" si="2"/>
        <v>112352.825</v>
      </c>
    </row>
    <row r="8" spans="1:14" x14ac:dyDescent="0.2">
      <c r="A8" s="4">
        <v>5</v>
      </c>
      <c r="B8" s="15" t="s">
        <v>8</v>
      </c>
      <c r="C8">
        <v>20</v>
      </c>
      <c r="D8">
        <v>6</v>
      </c>
      <c r="E8">
        <v>171</v>
      </c>
      <c r="F8" s="22">
        <f t="shared" si="0"/>
        <v>197</v>
      </c>
      <c r="G8">
        <v>10</v>
      </c>
      <c r="H8">
        <v>4</v>
      </c>
      <c r="I8">
        <v>99</v>
      </c>
      <c r="J8" s="22">
        <f t="shared" si="1"/>
        <v>113</v>
      </c>
      <c r="K8" s="49">
        <v>4417.4975000000004</v>
      </c>
      <c r="L8" s="49">
        <v>1447.81</v>
      </c>
      <c r="M8" s="49">
        <v>39561.795000000006</v>
      </c>
      <c r="N8" s="44">
        <f t="shared" si="2"/>
        <v>45427.102500000008</v>
      </c>
    </row>
    <row r="9" spans="1:14" x14ac:dyDescent="0.2">
      <c r="A9" s="4">
        <v>6</v>
      </c>
      <c r="B9" s="15" t="s">
        <v>9</v>
      </c>
      <c r="C9">
        <v>40</v>
      </c>
      <c r="D9">
        <v>11</v>
      </c>
      <c r="E9">
        <v>431</v>
      </c>
      <c r="F9" s="22">
        <f t="shared" si="0"/>
        <v>482</v>
      </c>
      <c r="G9">
        <v>22</v>
      </c>
      <c r="H9">
        <v>7</v>
      </c>
      <c r="I9">
        <v>283</v>
      </c>
      <c r="J9" s="22">
        <f t="shared" si="1"/>
        <v>312</v>
      </c>
      <c r="K9" s="49">
        <v>17374.4025</v>
      </c>
      <c r="L9" s="49">
        <v>3513.25</v>
      </c>
      <c r="M9" s="49">
        <v>125545.08416666667</v>
      </c>
      <c r="N9" s="44">
        <f t="shared" si="2"/>
        <v>146432.73666666666</v>
      </c>
    </row>
    <row r="10" spans="1:14" x14ac:dyDescent="0.2">
      <c r="A10" s="4">
        <v>7</v>
      </c>
      <c r="B10" s="15" t="s">
        <v>10</v>
      </c>
      <c r="C10">
        <v>43</v>
      </c>
      <c r="D10">
        <v>27</v>
      </c>
      <c r="E10">
        <v>311</v>
      </c>
      <c r="F10" s="22">
        <f t="shared" si="0"/>
        <v>381</v>
      </c>
      <c r="G10">
        <v>27</v>
      </c>
      <c r="H10">
        <v>15</v>
      </c>
      <c r="I10">
        <v>176</v>
      </c>
      <c r="J10" s="22">
        <f t="shared" si="1"/>
        <v>218</v>
      </c>
      <c r="K10" s="49">
        <v>12925.520833333334</v>
      </c>
      <c r="L10" s="49">
        <v>8339.4241666666658</v>
      </c>
      <c r="M10" s="49">
        <v>72974.102500000008</v>
      </c>
      <c r="N10" s="44">
        <f t="shared" si="2"/>
        <v>94239.047500000015</v>
      </c>
    </row>
    <row r="11" spans="1:14" x14ac:dyDescent="0.2">
      <c r="A11" s="4">
        <v>8</v>
      </c>
      <c r="B11" s="15" t="s">
        <v>11</v>
      </c>
      <c r="C11">
        <v>27</v>
      </c>
      <c r="D11">
        <v>11</v>
      </c>
      <c r="E11">
        <v>517</v>
      </c>
      <c r="F11" s="22">
        <f t="shared" si="0"/>
        <v>555</v>
      </c>
      <c r="G11">
        <v>11</v>
      </c>
      <c r="H11">
        <v>6</v>
      </c>
      <c r="I11">
        <v>314</v>
      </c>
      <c r="J11" s="22">
        <f t="shared" si="1"/>
        <v>331</v>
      </c>
      <c r="K11" s="49">
        <v>8949.7525000000005</v>
      </c>
      <c r="L11" s="49">
        <v>5077.1499999999996</v>
      </c>
      <c r="M11" s="49">
        <v>162563.09333333332</v>
      </c>
      <c r="N11" s="44">
        <f t="shared" si="2"/>
        <v>176589.99583333332</v>
      </c>
    </row>
    <row r="12" spans="1:14" x14ac:dyDescent="0.2">
      <c r="A12" s="4">
        <v>9</v>
      </c>
      <c r="B12" s="15" t="s">
        <v>12</v>
      </c>
      <c r="C12">
        <v>19</v>
      </c>
      <c r="D12">
        <v>16</v>
      </c>
      <c r="E12">
        <v>287</v>
      </c>
      <c r="F12" s="22">
        <f t="shared" si="0"/>
        <v>322</v>
      </c>
      <c r="G12">
        <v>10</v>
      </c>
      <c r="H12">
        <v>11</v>
      </c>
      <c r="I12">
        <v>188</v>
      </c>
      <c r="J12" s="22">
        <f t="shared" si="1"/>
        <v>209</v>
      </c>
      <c r="K12" s="49">
        <v>2971.9516666666664</v>
      </c>
      <c r="L12" s="49">
        <v>3037.84</v>
      </c>
      <c r="M12" s="49">
        <v>76867.44</v>
      </c>
      <c r="N12" s="44">
        <f t="shared" si="2"/>
        <v>82877.231666666674</v>
      </c>
    </row>
    <row r="13" spans="1:14" x14ac:dyDescent="0.2">
      <c r="A13" s="4">
        <v>10</v>
      </c>
      <c r="B13" s="15" t="s">
        <v>13</v>
      </c>
      <c r="C13">
        <v>81</v>
      </c>
      <c r="D13">
        <v>16</v>
      </c>
      <c r="E13">
        <v>493</v>
      </c>
      <c r="F13" s="22">
        <f t="shared" si="0"/>
        <v>590</v>
      </c>
      <c r="G13">
        <v>46</v>
      </c>
      <c r="H13">
        <v>13</v>
      </c>
      <c r="I13">
        <v>312</v>
      </c>
      <c r="J13" s="22">
        <f t="shared" si="1"/>
        <v>371</v>
      </c>
      <c r="K13" s="49">
        <v>28302.224166666667</v>
      </c>
      <c r="L13" s="49">
        <v>7069.876666666667</v>
      </c>
      <c r="M13" s="49">
        <v>138332.71833333335</v>
      </c>
      <c r="N13" s="44">
        <f t="shared" si="2"/>
        <v>173704.81916666668</v>
      </c>
    </row>
    <row r="14" spans="1:14" x14ac:dyDescent="0.2">
      <c r="A14" s="4">
        <v>11</v>
      </c>
      <c r="B14" s="15" t="s">
        <v>14</v>
      </c>
      <c r="C14">
        <v>4</v>
      </c>
      <c r="D14">
        <v>2</v>
      </c>
      <c r="E14">
        <v>87</v>
      </c>
      <c r="F14" s="22">
        <f t="shared" si="0"/>
        <v>93</v>
      </c>
      <c r="G14">
        <v>3</v>
      </c>
      <c r="H14">
        <v>1</v>
      </c>
      <c r="I14">
        <v>50</v>
      </c>
      <c r="J14" s="22">
        <f t="shared" si="1"/>
        <v>54</v>
      </c>
      <c r="K14" s="49">
        <v>979.50666666666666</v>
      </c>
      <c r="L14" s="49">
        <v>440.48333333333335</v>
      </c>
      <c r="M14" s="49">
        <v>13140.930833333334</v>
      </c>
      <c r="N14" s="44">
        <f t="shared" si="2"/>
        <v>14560.920833333334</v>
      </c>
    </row>
    <row r="15" spans="1:14" x14ac:dyDescent="0.2">
      <c r="A15" s="4">
        <v>12</v>
      </c>
      <c r="B15" s="15" t="s">
        <v>15</v>
      </c>
      <c r="C15">
        <v>197</v>
      </c>
      <c r="D15">
        <v>48</v>
      </c>
      <c r="E15">
        <v>747</v>
      </c>
      <c r="F15" s="22">
        <f t="shared" si="0"/>
        <v>992</v>
      </c>
      <c r="G15">
        <v>99</v>
      </c>
      <c r="H15">
        <v>22</v>
      </c>
      <c r="I15">
        <v>452</v>
      </c>
      <c r="J15" s="22">
        <f t="shared" si="1"/>
        <v>573</v>
      </c>
      <c r="K15" s="49">
        <v>74355.601666666669</v>
      </c>
      <c r="L15" s="49">
        <v>14549.383333333333</v>
      </c>
      <c r="M15" s="49">
        <v>221070.26499999998</v>
      </c>
      <c r="N15" s="44">
        <f t="shared" si="2"/>
        <v>309975.25</v>
      </c>
    </row>
    <row r="16" spans="1:14" x14ac:dyDescent="0.2">
      <c r="A16" s="4">
        <v>13</v>
      </c>
      <c r="B16" s="15" t="s">
        <v>16</v>
      </c>
      <c r="C16">
        <v>105</v>
      </c>
      <c r="D16">
        <v>50</v>
      </c>
      <c r="E16">
        <v>504</v>
      </c>
      <c r="F16" s="22">
        <f t="shared" si="0"/>
        <v>659</v>
      </c>
      <c r="G16">
        <v>54</v>
      </c>
      <c r="H16">
        <v>28</v>
      </c>
      <c r="I16">
        <v>292</v>
      </c>
      <c r="J16" s="22">
        <f t="shared" si="1"/>
        <v>374</v>
      </c>
      <c r="K16" s="49">
        <v>62781.907500000001</v>
      </c>
      <c r="L16" s="49">
        <v>25805.119166666667</v>
      </c>
      <c r="M16" s="49">
        <v>206871.24250000002</v>
      </c>
      <c r="N16" s="44">
        <f t="shared" si="2"/>
        <v>295458.26916666667</v>
      </c>
    </row>
    <row r="17" spans="1:14" x14ac:dyDescent="0.2">
      <c r="A17" s="4">
        <v>14</v>
      </c>
      <c r="B17" s="15" t="s">
        <v>17</v>
      </c>
      <c r="C17">
        <v>8</v>
      </c>
      <c r="D17">
        <v>7</v>
      </c>
      <c r="E17">
        <v>75</v>
      </c>
      <c r="F17" s="22">
        <f t="shared" si="0"/>
        <v>90</v>
      </c>
      <c r="G17">
        <v>4</v>
      </c>
      <c r="H17">
        <v>6</v>
      </c>
      <c r="I17">
        <v>47</v>
      </c>
      <c r="J17" s="22">
        <f t="shared" si="1"/>
        <v>57</v>
      </c>
      <c r="K17" s="49">
        <v>1058.8066666666666</v>
      </c>
      <c r="L17" s="49">
        <v>2878.6224999999999</v>
      </c>
      <c r="M17" s="49">
        <v>14671.139166666668</v>
      </c>
      <c r="N17" s="44">
        <f t="shared" si="2"/>
        <v>18608.568333333336</v>
      </c>
    </row>
    <row r="18" spans="1:14" x14ac:dyDescent="0.2">
      <c r="A18" s="4">
        <v>15</v>
      </c>
      <c r="B18" s="15" t="s">
        <v>18</v>
      </c>
      <c r="C18">
        <v>207</v>
      </c>
      <c r="D18">
        <v>95</v>
      </c>
      <c r="E18">
        <v>1225</v>
      </c>
      <c r="F18" s="22">
        <f t="shared" si="0"/>
        <v>1527</v>
      </c>
      <c r="G18">
        <v>111</v>
      </c>
      <c r="H18">
        <v>48</v>
      </c>
      <c r="I18">
        <v>739</v>
      </c>
      <c r="J18" s="22">
        <f t="shared" si="1"/>
        <v>898</v>
      </c>
      <c r="K18" s="49">
        <v>102934.065</v>
      </c>
      <c r="L18" s="49">
        <v>39736.493333333325</v>
      </c>
      <c r="M18" s="49">
        <v>442588.60749999998</v>
      </c>
      <c r="N18" s="44">
        <f t="shared" si="2"/>
        <v>585259.16583333327</v>
      </c>
    </row>
    <row r="19" spans="1:14" x14ac:dyDescent="0.2">
      <c r="A19" s="4">
        <v>16</v>
      </c>
      <c r="B19" s="15" t="s">
        <v>19</v>
      </c>
      <c r="C19">
        <v>1024</v>
      </c>
      <c r="D19">
        <v>107</v>
      </c>
      <c r="E19">
        <v>2730</v>
      </c>
      <c r="F19" s="22">
        <f t="shared" si="0"/>
        <v>3861</v>
      </c>
      <c r="G19">
        <v>587</v>
      </c>
      <c r="H19">
        <v>53</v>
      </c>
      <c r="I19">
        <v>1591</v>
      </c>
      <c r="J19" s="22">
        <f t="shared" si="1"/>
        <v>2231</v>
      </c>
      <c r="K19" s="49">
        <v>488089.13833333337</v>
      </c>
      <c r="L19" s="49">
        <v>41793.602500000001</v>
      </c>
      <c r="M19" s="49">
        <v>893965.65916666668</v>
      </c>
      <c r="N19" s="44">
        <f t="shared" si="2"/>
        <v>1423848.4</v>
      </c>
    </row>
    <row r="20" spans="1:14" x14ac:dyDescent="0.2">
      <c r="A20" s="4">
        <v>17</v>
      </c>
      <c r="B20" s="15" t="s">
        <v>20</v>
      </c>
      <c r="C20">
        <v>11</v>
      </c>
      <c r="D20">
        <v>13</v>
      </c>
      <c r="E20">
        <v>146</v>
      </c>
      <c r="F20" s="22">
        <f t="shared" si="0"/>
        <v>170</v>
      </c>
      <c r="G20">
        <v>6</v>
      </c>
      <c r="H20">
        <v>7</v>
      </c>
      <c r="I20">
        <v>99</v>
      </c>
      <c r="J20" s="22">
        <f t="shared" si="1"/>
        <v>112</v>
      </c>
      <c r="K20" s="49">
        <v>3798.2533333333336</v>
      </c>
      <c r="L20" s="49">
        <v>3517.4966666666664</v>
      </c>
      <c r="M20" s="49">
        <v>35661.134166666663</v>
      </c>
      <c r="N20" s="44">
        <f t="shared" si="2"/>
        <v>42976.884166666663</v>
      </c>
    </row>
    <row r="21" spans="1:14" x14ac:dyDescent="0.2">
      <c r="A21" s="4">
        <v>18</v>
      </c>
      <c r="B21" s="15" t="s">
        <v>21</v>
      </c>
      <c r="C21">
        <v>68</v>
      </c>
      <c r="D21">
        <v>30</v>
      </c>
      <c r="E21">
        <v>330</v>
      </c>
      <c r="F21" s="22">
        <f t="shared" si="0"/>
        <v>428</v>
      </c>
      <c r="G21">
        <v>33</v>
      </c>
      <c r="H21">
        <v>18</v>
      </c>
      <c r="I21">
        <v>175</v>
      </c>
      <c r="J21" s="22">
        <f t="shared" si="1"/>
        <v>226</v>
      </c>
      <c r="K21" s="49">
        <v>16711.63</v>
      </c>
      <c r="L21" s="49">
        <v>5479.5</v>
      </c>
      <c r="M21" s="49">
        <v>62992.388333333336</v>
      </c>
      <c r="N21" s="44">
        <f t="shared" si="2"/>
        <v>85183.518333333341</v>
      </c>
    </row>
    <row r="22" spans="1:14" x14ac:dyDescent="0.2">
      <c r="A22" s="4">
        <v>19</v>
      </c>
      <c r="B22" s="15" t="s">
        <v>22</v>
      </c>
      <c r="C22">
        <v>25</v>
      </c>
      <c r="D22">
        <v>5</v>
      </c>
      <c r="E22">
        <v>269</v>
      </c>
      <c r="F22" s="22">
        <f t="shared" si="0"/>
        <v>299</v>
      </c>
      <c r="G22">
        <v>14</v>
      </c>
      <c r="H22">
        <v>1</v>
      </c>
      <c r="I22">
        <v>158</v>
      </c>
      <c r="J22" s="22">
        <f t="shared" si="1"/>
        <v>173</v>
      </c>
      <c r="K22" s="49">
        <v>8007.5233333333335</v>
      </c>
      <c r="L22" s="49">
        <v>233.84833333333336</v>
      </c>
      <c r="M22" s="49">
        <v>56030.877500000002</v>
      </c>
      <c r="N22" s="44">
        <f t="shared" si="2"/>
        <v>64272.249166666668</v>
      </c>
    </row>
    <row r="23" spans="1:14" x14ac:dyDescent="0.2">
      <c r="A23" s="4">
        <v>20</v>
      </c>
      <c r="B23" s="16" t="s">
        <v>23</v>
      </c>
      <c r="C23">
        <v>3</v>
      </c>
      <c r="D23">
        <v>1</v>
      </c>
      <c r="E23">
        <v>147</v>
      </c>
      <c r="F23" s="22">
        <f t="shared" si="0"/>
        <v>151</v>
      </c>
      <c r="G23">
        <v>2</v>
      </c>
      <c r="H23">
        <v>1</v>
      </c>
      <c r="I23">
        <v>109</v>
      </c>
      <c r="J23" s="22">
        <f t="shared" si="1"/>
        <v>112</v>
      </c>
      <c r="K23" s="49">
        <v>529.1</v>
      </c>
      <c r="L23" s="49">
        <v>19.272500000000001</v>
      </c>
      <c r="M23" s="49">
        <v>38789.822500000002</v>
      </c>
      <c r="N23" s="44">
        <f t="shared" si="2"/>
        <v>39338.195</v>
      </c>
    </row>
    <row r="24" spans="1:14" x14ac:dyDescent="0.2">
      <c r="A24" s="4">
        <v>21</v>
      </c>
      <c r="B24" s="16" t="s">
        <v>24</v>
      </c>
      <c r="C24">
        <v>45</v>
      </c>
      <c r="D24">
        <v>28</v>
      </c>
      <c r="E24">
        <v>729</v>
      </c>
      <c r="F24" s="22">
        <f t="shared" si="0"/>
        <v>802</v>
      </c>
      <c r="G24">
        <v>24</v>
      </c>
      <c r="H24">
        <v>15</v>
      </c>
      <c r="I24">
        <v>413</v>
      </c>
      <c r="J24" s="22">
        <f t="shared" si="1"/>
        <v>452</v>
      </c>
      <c r="K24" s="49">
        <v>13622.916666666666</v>
      </c>
      <c r="L24" s="49">
        <v>9790.9066666666677</v>
      </c>
      <c r="M24" s="49">
        <v>172695.61833333332</v>
      </c>
      <c r="N24" s="44">
        <f t="shared" si="2"/>
        <v>196109.44166666665</v>
      </c>
    </row>
    <row r="25" spans="1:14" x14ac:dyDescent="0.2">
      <c r="A25" s="4">
        <v>22</v>
      </c>
      <c r="B25" s="15" t="s">
        <v>25</v>
      </c>
      <c r="C25">
        <v>106</v>
      </c>
      <c r="D25">
        <v>30</v>
      </c>
      <c r="E25">
        <v>637</v>
      </c>
      <c r="F25" s="22">
        <f t="shared" si="0"/>
        <v>773</v>
      </c>
      <c r="G25">
        <v>62</v>
      </c>
      <c r="H25">
        <v>18</v>
      </c>
      <c r="I25">
        <v>412</v>
      </c>
      <c r="J25" s="22">
        <f t="shared" si="1"/>
        <v>492</v>
      </c>
      <c r="K25" s="49">
        <v>26609.505000000001</v>
      </c>
      <c r="L25" s="49">
        <v>8079.6408333333338</v>
      </c>
      <c r="M25" s="49">
        <v>148711.76666666666</v>
      </c>
      <c r="N25" s="44">
        <f t="shared" si="2"/>
        <v>183400.91250000001</v>
      </c>
    </row>
    <row r="26" spans="1:14" x14ac:dyDescent="0.2">
      <c r="A26" s="4">
        <v>23</v>
      </c>
      <c r="B26" s="15" t="s">
        <v>26</v>
      </c>
      <c r="C26">
        <v>1</v>
      </c>
      <c r="D26">
        <v>4</v>
      </c>
      <c r="E26">
        <v>182</v>
      </c>
      <c r="F26" s="22">
        <f t="shared" si="0"/>
        <v>187</v>
      </c>
      <c r="G26">
        <v>1</v>
      </c>
      <c r="H26">
        <v>3</v>
      </c>
      <c r="I26">
        <v>121</v>
      </c>
      <c r="J26" s="22">
        <f t="shared" si="1"/>
        <v>125</v>
      </c>
      <c r="K26" s="49">
        <v>356.59</v>
      </c>
      <c r="L26" s="49">
        <v>747.47833333333335</v>
      </c>
      <c r="M26" s="49">
        <v>39028.383333333331</v>
      </c>
      <c r="N26" s="44">
        <f t="shared" si="2"/>
        <v>40132.451666666668</v>
      </c>
    </row>
    <row r="27" spans="1:14" x14ac:dyDescent="0.2">
      <c r="A27" s="4">
        <v>30</v>
      </c>
      <c r="B27" s="15" t="s">
        <v>27</v>
      </c>
      <c r="C27">
        <v>2546</v>
      </c>
      <c r="D27">
        <v>493</v>
      </c>
      <c r="E27">
        <v>3820</v>
      </c>
      <c r="F27" s="22">
        <f t="shared" si="0"/>
        <v>6859</v>
      </c>
      <c r="G27">
        <v>1484</v>
      </c>
      <c r="H27">
        <v>302</v>
      </c>
      <c r="I27">
        <v>2221</v>
      </c>
      <c r="J27" s="67">
        <f t="shared" si="1"/>
        <v>4007</v>
      </c>
      <c r="K27" s="49">
        <v>1081097.1599999999</v>
      </c>
      <c r="L27" s="49">
        <v>175314.31666666668</v>
      </c>
      <c r="M27" s="49">
        <v>1208955.0633333332</v>
      </c>
      <c r="N27" s="44">
        <f t="shared" si="2"/>
        <v>2465366.54</v>
      </c>
    </row>
    <row r="28" spans="1:14" x14ac:dyDescent="0.2">
      <c r="A28" s="1"/>
      <c r="B28" s="27" t="s">
        <v>3</v>
      </c>
      <c r="C28" s="50">
        <f t="shared" ref="C28:N28" si="3">SUM(C4:C27)</f>
        <v>5234</v>
      </c>
      <c r="D28" s="27">
        <f t="shared" si="3"/>
        <v>1226</v>
      </c>
      <c r="E28" s="27">
        <f t="shared" si="3"/>
        <v>18005</v>
      </c>
      <c r="F28" s="28">
        <f t="shared" si="3"/>
        <v>24465</v>
      </c>
      <c r="G28" s="50">
        <f t="shared" si="3"/>
        <v>2988</v>
      </c>
      <c r="H28" s="27">
        <f t="shared" si="3"/>
        <v>706</v>
      </c>
      <c r="I28" s="27">
        <f t="shared" si="3"/>
        <v>10755</v>
      </c>
      <c r="J28" s="28">
        <f t="shared" si="3"/>
        <v>14449</v>
      </c>
      <c r="K28" s="47">
        <f t="shared" si="3"/>
        <v>2217857.5358333336</v>
      </c>
      <c r="L28" s="47">
        <f t="shared" si="3"/>
        <v>438149.6708333334</v>
      </c>
      <c r="M28" s="47">
        <f t="shared" si="3"/>
        <v>5442847.0091666672</v>
      </c>
      <c r="N28" s="48">
        <f t="shared" si="3"/>
        <v>8098854.2158333333</v>
      </c>
    </row>
    <row r="29" spans="1:14" x14ac:dyDescent="0.2">
      <c r="N29" s="49"/>
    </row>
    <row r="30" spans="1:14" x14ac:dyDescent="0.2">
      <c r="N30" s="49"/>
    </row>
    <row r="31" spans="1:14" x14ac:dyDescent="0.2">
      <c r="N31" s="49"/>
    </row>
  </sheetData>
  <phoneticPr fontId="2" type="noConversion"/>
  <pageMargins left="0.75" right="0.75" top="1" bottom="1" header="0.5" footer="0.5"/>
  <headerFooter alignWithMargins="0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E24" sqref="E24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173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28</v>
      </c>
      <c r="D4" s="73">
        <v>14</v>
      </c>
      <c r="E4" s="73">
        <v>127</v>
      </c>
      <c r="F4" s="95">
        <f>SUM(C4:E4)</f>
        <v>169</v>
      </c>
      <c r="G4" s="129">
        <f>F4/F$28</f>
        <v>1.1258410498967425E-2</v>
      </c>
      <c r="H4" s="6">
        <v>15</v>
      </c>
      <c r="I4">
        <v>8</v>
      </c>
      <c r="J4">
        <v>70</v>
      </c>
      <c r="K4" s="95">
        <f t="shared" ref="K4:K27" si="0">SUM(H4:J4)</f>
        <v>93</v>
      </c>
      <c r="L4" s="39">
        <v>7785.62417</v>
      </c>
      <c r="M4" s="39">
        <v>4402.0058300000001</v>
      </c>
      <c r="N4" s="39">
        <v>29733.372500000001</v>
      </c>
      <c r="O4" s="98">
        <f>SUM(L4:N4)</f>
        <v>41921.002500000002</v>
      </c>
      <c r="P4" s="128"/>
      <c r="Q4" s="122"/>
    </row>
    <row r="5" spans="1:21" x14ac:dyDescent="0.2">
      <c r="A5" s="4">
        <v>2</v>
      </c>
      <c r="B5" s="15" t="s">
        <v>5</v>
      </c>
      <c r="C5" s="73">
        <v>94</v>
      </c>
      <c r="D5" s="73">
        <v>22</v>
      </c>
      <c r="E5" s="73">
        <v>340</v>
      </c>
      <c r="F5" s="95">
        <f t="shared" ref="F5:F25" si="1">SUM(C5:E5)</f>
        <v>456</v>
      </c>
      <c r="G5" s="129">
        <f t="shared" ref="G5:G27" si="2">F5/F$28</f>
        <v>3.0377723003131036E-2</v>
      </c>
      <c r="H5" s="4">
        <v>45</v>
      </c>
      <c r="I5">
        <v>13</v>
      </c>
      <c r="J5">
        <v>194</v>
      </c>
      <c r="K5" s="95">
        <f t="shared" si="0"/>
        <v>252</v>
      </c>
      <c r="L5" s="39">
        <v>35792.477500000001</v>
      </c>
      <c r="M5" s="39">
        <v>8237.8291700000009</v>
      </c>
      <c r="N5" s="39">
        <v>125021.314</v>
      </c>
      <c r="O5" s="98">
        <f t="shared" ref="O5:O27" si="3">SUM(L5:N5)</f>
        <v>169051.62067</v>
      </c>
      <c r="P5" s="128"/>
      <c r="Q5" s="122"/>
    </row>
    <row r="6" spans="1:21" x14ac:dyDescent="0.2">
      <c r="A6" s="4">
        <v>3</v>
      </c>
      <c r="B6" s="15" t="s">
        <v>6</v>
      </c>
      <c r="C6" s="73">
        <v>857</v>
      </c>
      <c r="D6" s="73">
        <v>234</v>
      </c>
      <c r="E6" s="73">
        <v>1993</v>
      </c>
      <c r="F6" s="95">
        <f t="shared" si="1"/>
        <v>3084</v>
      </c>
      <c r="G6" s="129">
        <f t="shared" si="2"/>
        <v>0.20544933715275465</v>
      </c>
      <c r="H6" s="4">
        <v>495</v>
      </c>
      <c r="I6">
        <v>117</v>
      </c>
      <c r="J6">
        <v>1197</v>
      </c>
      <c r="K6" s="95">
        <f t="shared" si="0"/>
        <v>1809</v>
      </c>
      <c r="L6" s="39">
        <v>418450.87900000002</v>
      </c>
      <c r="M6" s="39">
        <v>98040.93</v>
      </c>
      <c r="N6" s="39">
        <v>781841.74300000002</v>
      </c>
      <c r="O6" s="98">
        <f t="shared" si="3"/>
        <v>1298333.5520000001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19</v>
      </c>
      <c r="D7" s="73">
        <v>9</v>
      </c>
      <c r="E7" s="73">
        <v>129</v>
      </c>
      <c r="F7" s="95">
        <f t="shared" si="1"/>
        <v>157</v>
      </c>
      <c r="G7" s="129">
        <f t="shared" si="2"/>
        <v>1.0458996735727134E-2</v>
      </c>
      <c r="H7" s="4">
        <v>11</v>
      </c>
      <c r="I7">
        <v>4</v>
      </c>
      <c r="J7">
        <v>76</v>
      </c>
      <c r="K7" s="95">
        <f t="shared" si="0"/>
        <v>91</v>
      </c>
      <c r="L7" s="39">
        <v>6321.2283299999999</v>
      </c>
      <c r="M7" s="39">
        <v>4006.4916699999999</v>
      </c>
      <c r="N7" s="39">
        <v>47091.264999999999</v>
      </c>
      <c r="O7" s="98">
        <f t="shared" si="3"/>
        <v>57418.985000000001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21</v>
      </c>
      <c r="D8" s="73">
        <v>2</v>
      </c>
      <c r="E8" s="73">
        <v>89</v>
      </c>
      <c r="F8" s="95">
        <f t="shared" si="1"/>
        <v>112</v>
      </c>
      <c r="G8" s="129">
        <f t="shared" si="2"/>
        <v>7.4611951235760438E-3</v>
      </c>
      <c r="H8" s="4">
        <v>11</v>
      </c>
      <c r="I8">
        <v>2</v>
      </c>
      <c r="J8">
        <v>56</v>
      </c>
      <c r="K8" s="95">
        <f t="shared" si="0"/>
        <v>69</v>
      </c>
      <c r="L8" s="39">
        <v>5444.8766699999996</v>
      </c>
      <c r="M8" s="39">
        <v>519.77250000000004</v>
      </c>
      <c r="N8" s="39">
        <v>24190.508300000001</v>
      </c>
      <c r="O8" s="98">
        <f t="shared" si="3"/>
        <v>30155.157470000002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19</v>
      </c>
      <c r="D9" s="73">
        <v>10</v>
      </c>
      <c r="E9" s="73">
        <v>217</v>
      </c>
      <c r="F9" s="95">
        <f t="shared" si="1"/>
        <v>246</v>
      </c>
      <c r="G9" s="129">
        <f t="shared" si="2"/>
        <v>1.6387982146425954E-2</v>
      </c>
      <c r="H9" s="4">
        <v>14</v>
      </c>
      <c r="I9">
        <v>6</v>
      </c>
      <c r="J9">
        <v>134</v>
      </c>
      <c r="K9" s="95">
        <f t="shared" si="0"/>
        <v>154</v>
      </c>
      <c r="L9" s="39">
        <v>6911.1358300000002</v>
      </c>
      <c r="M9" s="39">
        <v>4853.2250000000004</v>
      </c>
      <c r="N9" s="39">
        <v>74509.11</v>
      </c>
      <c r="O9" s="98">
        <f t="shared" si="3"/>
        <v>86273.470830000006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11</v>
      </c>
      <c r="D10" s="73">
        <v>15</v>
      </c>
      <c r="E10" s="73">
        <v>189</v>
      </c>
      <c r="F10" s="95">
        <f t="shared" si="1"/>
        <v>215</v>
      </c>
      <c r="G10" s="129">
        <f t="shared" si="2"/>
        <v>1.4322829924721871E-2</v>
      </c>
      <c r="H10" s="4">
        <v>6</v>
      </c>
      <c r="I10">
        <v>9</v>
      </c>
      <c r="J10">
        <v>113</v>
      </c>
      <c r="K10" s="95">
        <f t="shared" si="0"/>
        <v>128</v>
      </c>
      <c r="L10" s="39">
        <v>3911.8083299999998</v>
      </c>
      <c r="M10" s="39">
        <v>4556.2941700000001</v>
      </c>
      <c r="N10" s="39">
        <v>61554.046699999999</v>
      </c>
      <c r="O10" s="98">
        <f t="shared" si="3"/>
        <v>70022.1492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25</v>
      </c>
      <c r="D11" s="73">
        <v>20</v>
      </c>
      <c r="E11" s="73">
        <v>335</v>
      </c>
      <c r="F11" s="95">
        <f t="shared" si="1"/>
        <v>380</v>
      </c>
      <c r="G11" s="129">
        <f t="shared" si="2"/>
        <v>2.5314769169275865E-2</v>
      </c>
      <c r="H11" s="4">
        <v>10</v>
      </c>
      <c r="I11">
        <v>13</v>
      </c>
      <c r="J11">
        <v>203</v>
      </c>
      <c r="K11" s="95">
        <f t="shared" si="0"/>
        <v>226</v>
      </c>
      <c r="L11" s="39">
        <v>9953.8616700000002</v>
      </c>
      <c r="M11" s="39">
        <v>7405.1358300000002</v>
      </c>
      <c r="N11" s="39">
        <v>133736.93700000001</v>
      </c>
      <c r="O11" s="98">
        <f t="shared" si="3"/>
        <v>151095.9345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17</v>
      </c>
      <c r="D12" s="73">
        <v>2</v>
      </c>
      <c r="E12" s="73">
        <v>129</v>
      </c>
      <c r="F12" s="95">
        <f t="shared" si="1"/>
        <v>148</v>
      </c>
      <c r="G12" s="129">
        <f t="shared" si="2"/>
        <v>9.859436413296915E-3</v>
      </c>
      <c r="H12" s="4">
        <v>10</v>
      </c>
      <c r="I12">
        <v>1</v>
      </c>
      <c r="J12">
        <v>81</v>
      </c>
      <c r="K12" s="95">
        <f t="shared" si="0"/>
        <v>92</v>
      </c>
      <c r="L12" s="39">
        <v>5894.43833</v>
      </c>
      <c r="M12" s="39">
        <v>739.78666699999997</v>
      </c>
      <c r="N12" s="39">
        <v>34857.647499999999</v>
      </c>
      <c r="O12" s="98">
        <f t="shared" si="3"/>
        <v>41491.872496999997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55</v>
      </c>
      <c r="D13" s="73">
        <v>24</v>
      </c>
      <c r="E13" s="73">
        <v>185</v>
      </c>
      <c r="F13" s="95">
        <f t="shared" si="1"/>
        <v>264</v>
      </c>
      <c r="G13" s="129">
        <f t="shared" si="2"/>
        <v>1.7587102791286391E-2</v>
      </c>
      <c r="H13" s="4">
        <v>33</v>
      </c>
      <c r="I13">
        <v>17</v>
      </c>
      <c r="J13">
        <v>104</v>
      </c>
      <c r="K13" s="95">
        <f t="shared" si="0"/>
        <v>154</v>
      </c>
      <c r="L13" s="39">
        <v>26027.278300000002</v>
      </c>
      <c r="M13" s="39">
        <v>9936.1275000000005</v>
      </c>
      <c r="N13" s="39">
        <v>72287.171700000006</v>
      </c>
      <c r="O13" s="98">
        <f t="shared" si="3"/>
        <v>108250.57750000001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8</v>
      </c>
      <c r="D14" s="73">
        <v>0</v>
      </c>
      <c r="E14" s="73">
        <v>13</v>
      </c>
      <c r="F14" s="95">
        <f t="shared" si="1"/>
        <v>21</v>
      </c>
      <c r="G14" s="129">
        <f t="shared" si="2"/>
        <v>1.3989740856705083E-3</v>
      </c>
      <c r="H14" s="4">
        <v>5</v>
      </c>
      <c r="I14">
        <v>0</v>
      </c>
      <c r="J14">
        <v>10</v>
      </c>
      <c r="K14" s="95">
        <f t="shared" si="0"/>
        <v>15</v>
      </c>
      <c r="L14" s="39">
        <v>2178.67</v>
      </c>
      <c r="M14" s="39">
        <v>0</v>
      </c>
      <c r="N14" s="39">
        <v>2963.9349999999999</v>
      </c>
      <c r="O14" s="98">
        <f t="shared" si="3"/>
        <v>5142.6049999999996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81</v>
      </c>
      <c r="D15" s="73">
        <v>40</v>
      </c>
      <c r="E15" s="73">
        <v>323</v>
      </c>
      <c r="F15" s="95">
        <f t="shared" si="1"/>
        <v>444</v>
      </c>
      <c r="G15" s="129">
        <f t="shared" si="2"/>
        <v>2.9578309239890747E-2</v>
      </c>
      <c r="H15" s="4">
        <v>44</v>
      </c>
      <c r="I15">
        <v>23</v>
      </c>
      <c r="J15">
        <v>188</v>
      </c>
      <c r="K15" s="95">
        <f t="shared" si="0"/>
        <v>255</v>
      </c>
      <c r="L15" s="39">
        <v>26916.770799999998</v>
      </c>
      <c r="M15" s="39">
        <v>17376.3092</v>
      </c>
      <c r="N15" s="39">
        <v>113514.10400000001</v>
      </c>
      <c r="O15" s="98">
        <f t="shared" si="3"/>
        <v>157807.18400000001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101</v>
      </c>
      <c r="D16" s="73">
        <v>14</v>
      </c>
      <c r="E16" s="73">
        <v>383</v>
      </c>
      <c r="F16" s="95">
        <f t="shared" si="1"/>
        <v>498</v>
      </c>
      <c r="G16" s="129">
        <f t="shared" si="2"/>
        <v>3.3175671174472052E-2</v>
      </c>
      <c r="H16" s="4">
        <v>55</v>
      </c>
      <c r="I16">
        <v>9</v>
      </c>
      <c r="J16">
        <v>224</v>
      </c>
      <c r="K16" s="95">
        <f t="shared" si="0"/>
        <v>288</v>
      </c>
      <c r="L16" s="39">
        <v>63310.411699999997</v>
      </c>
      <c r="M16" s="39">
        <v>7779.2974999999997</v>
      </c>
      <c r="N16" s="39">
        <v>181794.06899999999</v>
      </c>
      <c r="O16" s="98">
        <f t="shared" si="3"/>
        <v>252883.7782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7</v>
      </c>
      <c r="D17" s="73">
        <v>1</v>
      </c>
      <c r="E17" s="73">
        <v>24</v>
      </c>
      <c r="F17" s="95">
        <f t="shared" si="1"/>
        <v>32</v>
      </c>
      <c r="G17" s="129">
        <f t="shared" si="2"/>
        <v>2.1317700353074413E-3</v>
      </c>
      <c r="H17" s="4">
        <v>3</v>
      </c>
      <c r="I17">
        <v>1</v>
      </c>
      <c r="J17">
        <v>13</v>
      </c>
      <c r="K17" s="95">
        <f t="shared" si="0"/>
        <v>17</v>
      </c>
      <c r="L17" s="39">
        <v>1693.64</v>
      </c>
      <c r="M17" s="39">
        <v>74.219166700000002</v>
      </c>
      <c r="N17" s="39">
        <v>5487.73333</v>
      </c>
      <c r="O17" s="98">
        <f t="shared" si="3"/>
        <v>7255.5924967000001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188</v>
      </c>
      <c r="D18" s="73">
        <v>84</v>
      </c>
      <c r="E18" s="73">
        <v>849</v>
      </c>
      <c r="F18" s="95">
        <f t="shared" si="1"/>
        <v>1121</v>
      </c>
      <c r="G18" s="129">
        <f t="shared" si="2"/>
        <v>7.4678569049363805E-2</v>
      </c>
      <c r="H18" s="4">
        <v>96</v>
      </c>
      <c r="I18">
        <v>46</v>
      </c>
      <c r="J18">
        <v>496</v>
      </c>
      <c r="K18" s="95">
        <f t="shared" si="0"/>
        <v>638</v>
      </c>
      <c r="L18" s="39">
        <v>107231.486</v>
      </c>
      <c r="M18" s="39">
        <v>41918.879200000003</v>
      </c>
      <c r="N18" s="39">
        <v>413467.22100000002</v>
      </c>
      <c r="O18" s="98">
        <f t="shared" si="3"/>
        <v>562617.58620000002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603</v>
      </c>
      <c r="D19" s="73">
        <v>162</v>
      </c>
      <c r="E19" s="73">
        <v>1707</v>
      </c>
      <c r="F19" s="95">
        <f t="shared" si="1"/>
        <v>2472</v>
      </c>
      <c r="G19" s="129">
        <f t="shared" si="2"/>
        <v>0.16467923522749983</v>
      </c>
      <c r="H19" s="4">
        <v>321</v>
      </c>
      <c r="I19">
        <v>78</v>
      </c>
      <c r="J19">
        <v>1000</v>
      </c>
      <c r="K19" s="95">
        <f t="shared" si="0"/>
        <v>1399</v>
      </c>
      <c r="L19" s="39">
        <v>302454.55499999999</v>
      </c>
      <c r="M19" s="39">
        <v>71193.806700000001</v>
      </c>
      <c r="N19" s="39">
        <v>686367.37</v>
      </c>
      <c r="O19" s="98">
        <f t="shared" si="3"/>
        <v>1060015.7316999999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11</v>
      </c>
      <c r="D20" s="73">
        <v>0</v>
      </c>
      <c r="E20" s="73">
        <v>23</v>
      </c>
      <c r="F20" s="95">
        <f t="shared" si="1"/>
        <v>34</v>
      </c>
      <c r="G20" s="129">
        <f t="shared" si="2"/>
        <v>2.2650056625141564E-3</v>
      </c>
      <c r="H20" s="4">
        <v>5</v>
      </c>
      <c r="I20">
        <v>0</v>
      </c>
      <c r="J20">
        <v>15</v>
      </c>
      <c r="K20" s="95">
        <f t="shared" si="0"/>
        <v>20</v>
      </c>
      <c r="L20" s="39">
        <v>5432.6783299999997</v>
      </c>
      <c r="M20" s="39">
        <v>0</v>
      </c>
      <c r="N20" s="39">
        <v>6557.5141700000004</v>
      </c>
      <c r="O20" s="98">
        <f t="shared" si="3"/>
        <v>11990.192500000001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74</v>
      </c>
      <c r="D21" s="73">
        <v>12</v>
      </c>
      <c r="E21" s="73">
        <v>121</v>
      </c>
      <c r="F21" s="95">
        <f t="shared" si="1"/>
        <v>207</v>
      </c>
      <c r="G21" s="129">
        <f t="shared" si="2"/>
        <v>1.378988741589501E-2</v>
      </c>
      <c r="H21" s="4">
        <v>31</v>
      </c>
      <c r="I21">
        <v>5</v>
      </c>
      <c r="J21">
        <v>62</v>
      </c>
      <c r="K21" s="95">
        <f t="shared" si="0"/>
        <v>98</v>
      </c>
      <c r="L21" s="39">
        <v>21310.932499999999</v>
      </c>
      <c r="M21" s="39">
        <v>3690.5158299999998</v>
      </c>
      <c r="N21" s="39">
        <v>33542.220800000003</v>
      </c>
      <c r="O21" s="98">
        <f t="shared" si="3"/>
        <v>58543.669130000002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38</v>
      </c>
      <c r="D22" s="73">
        <v>5</v>
      </c>
      <c r="E22" s="73">
        <v>134</v>
      </c>
      <c r="F22" s="95">
        <f t="shared" si="1"/>
        <v>177</v>
      </c>
      <c r="G22" s="129">
        <f t="shared" si="2"/>
        <v>1.1791353007794284E-2</v>
      </c>
      <c r="H22" s="4">
        <v>21</v>
      </c>
      <c r="I22">
        <v>4</v>
      </c>
      <c r="J22">
        <v>73</v>
      </c>
      <c r="K22" s="95">
        <f t="shared" si="0"/>
        <v>98</v>
      </c>
      <c r="L22" s="39">
        <v>13757.997499999999</v>
      </c>
      <c r="M22" s="39">
        <v>1834.84167</v>
      </c>
      <c r="N22" s="39">
        <v>40605.445800000001</v>
      </c>
      <c r="O22" s="98">
        <f t="shared" si="3"/>
        <v>56198.284970000001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2</v>
      </c>
      <c r="D23" s="73">
        <v>4</v>
      </c>
      <c r="E23" s="73">
        <v>106</v>
      </c>
      <c r="F23" s="95">
        <f t="shared" si="1"/>
        <v>112</v>
      </c>
      <c r="G23" s="129">
        <f t="shared" si="2"/>
        <v>7.4611951235760438E-3</v>
      </c>
      <c r="H23" s="4">
        <v>2</v>
      </c>
      <c r="I23">
        <v>2</v>
      </c>
      <c r="J23">
        <v>79</v>
      </c>
      <c r="K23" s="95">
        <f t="shared" si="0"/>
        <v>83</v>
      </c>
      <c r="L23" s="39">
        <v>1067.8633299999999</v>
      </c>
      <c r="M23" s="39">
        <v>691.99</v>
      </c>
      <c r="N23" s="39">
        <v>37878.36</v>
      </c>
      <c r="O23" s="98">
        <f t="shared" si="3"/>
        <v>39638.213329999999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46</v>
      </c>
      <c r="D24" s="73">
        <v>8</v>
      </c>
      <c r="E24" s="73">
        <v>260</v>
      </c>
      <c r="F24" s="95">
        <f t="shared" si="1"/>
        <v>314</v>
      </c>
      <c r="G24" s="129">
        <f t="shared" si="2"/>
        <v>2.0917993471454267E-2</v>
      </c>
      <c r="H24" s="4">
        <v>27</v>
      </c>
      <c r="I24">
        <v>7</v>
      </c>
      <c r="J24">
        <v>154</v>
      </c>
      <c r="K24" s="95">
        <f t="shared" si="0"/>
        <v>188</v>
      </c>
      <c r="L24" s="39">
        <v>12425.7142</v>
      </c>
      <c r="M24" s="39">
        <v>2262.4333299999998</v>
      </c>
      <c r="N24" s="39">
        <v>78385.645000000004</v>
      </c>
      <c r="O24" s="98">
        <f t="shared" si="3"/>
        <v>93073.792530000006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24</v>
      </c>
      <c r="D25" s="73">
        <v>16</v>
      </c>
      <c r="E25" s="73">
        <v>292</v>
      </c>
      <c r="F25" s="95">
        <f t="shared" si="1"/>
        <v>332</v>
      </c>
      <c r="G25" s="129">
        <f t="shared" si="2"/>
        <v>2.2117114116314701E-2</v>
      </c>
      <c r="H25" s="4">
        <v>16</v>
      </c>
      <c r="I25">
        <v>8</v>
      </c>
      <c r="J25">
        <v>171</v>
      </c>
      <c r="K25" s="95">
        <f t="shared" si="0"/>
        <v>195</v>
      </c>
      <c r="L25" s="39">
        <v>7755.42083</v>
      </c>
      <c r="M25" s="39">
        <v>4826.9758300000003</v>
      </c>
      <c r="N25" s="39">
        <v>78417.289199999999</v>
      </c>
      <c r="O25" s="98">
        <f t="shared" si="3"/>
        <v>90999.685859999998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22</v>
      </c>
      <c r="D26" s="73">
        <v>1</v>
      </c>
      <c r="E26" s="73">
        <v>110</v>
      </c>
      <c r="F26" s="95">
        <f>SUM(C26:E26)</f>
        <v>133</v>
      </c>
      <c r="G26" s="129">
        <f t="shared" si="2"/>
        <v>8.8601692092465517E-3</v>
      </c>
      <c r="H26" s="4">
        <v>12</v>
      </c>
      <c r="I26">
        <v>1</v>
      </c>
      <c r="J26">
        <v>72</v>
      </c>
      <c r="K26" s="95">
        <f t="shared" si="0"/>
        <v>85</v>
      </c>
      <c r="L26" s="39">
        <v>8885.8575000000001</v>
      </c>
      <c r="M26" s="39">
        <v>311.04666700000001</v>
      </c>
      <c r="N26" s="39">
        <v>30708.372500000001</v>
      </c>
      <c r="O26" s="98">
        <f t="shared" si="3"/>
        <v>39905.276666999998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1940</v>
      </c>
      <c r="D27" s="73">
        <v>266</v>
      </c>
      <c r="E27" s="73">
        <v>1677</v>
      </c>
      <c r="F27" s="95">
        <f>SUM(C27:E27)</f>
        <v>3883</v>
      </c>
      <c r="G27" s="129">
        <f t="shared" si="2"/>
        <v>0.25867697022183733</v>
      </c>
      <c r="H27" s="4">
        <v>1127</v>
      </c>
      <c r="I27">
        <v>142</v>
      </c>
      <c r="J27">
        <v>1006</v>
      </c>
      <c r="K27" s="95">
        <f t="shared" si="0"/>
        <v>2275</v>
      </c>
      <c r="L27" s="39">
        <v>860056.13399999996</v>
      </c>
      <c r="M27" s="39">
        <v>96257.546700000006</v>
      </c>
      <c r="N27" s="39">
        <v>655103.76800000004</v>
      </c>
      <c r="O27" s="98">
        <f t="shared" si="3"/>
        <v>1611417.4487000001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4291</v>
      </c>
      <c r="D28" s="103">
        <f>SUM(D4:D27)</f>
        <v>965</v>
      </c>
      <c r="E28" s="103">
        <f>SUM(E4:E27)</f>
        <v>9755</v>
      </c>
      <c r="F28" s="104">
        <f>SUM(F4:F27)</f>
        <v>15011</v>
      </c>
      <c r="G28" s="103"/>
      <c r="H28" s="130">
        <f t="shared" ref="H28:O28" si="4">SUM(H4:H27)</f>
        <v>2415</v>
      </c>
      <c r="I28" s="103">
        <f>SUM(I4:I27)</f>
        <v>516</v>
      </c>
      <c r="J28" s="103">
        <f t="shared" si="4"/>
        <v>5791</v>
      </c>
      <c r="K28" s="104">
        <f t="shared" si="4"/>
        <v>8722</v>
      </c>
      <c r="L28" s="105">
        <f t="shared" si="4"/>
        <v>1960971.7398200002</v>
      </c>
      <c r="M28" s="105">
        <f t="shared" si="4"/>
        <v>390915.46013070003</v>
      </c>
      <c r="N28" s="105">
        <f>SUM(N4:N27)</f>
        <v>3749616.1634999998</v>
      </c>
      <c r="O28" s="106">
        <f t="shared" si="4"/>
        <v>6101503.3634507004</v>
      </c>
      <c r="P28" t="s">
        <v>112</v>
      </c>
    </row>
    <row r="31" spans="1:17" x14ac:dyDescent="0.2">
      <c r="I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3" x14ac:dyDescent="0.2">
      <c r="F33" t="s">
        <v>112</v>
      </c>
    </row>
    <row r="34" spans="6:13" x14ac:dyDescent="0.2">
      <c r="H34" t="s">
        <v>112</v>
      </c>
      <c r="J34" t="s">
        <v>112</v>
      </c>
    </row>
    <row r="35" spans="6:13" x14ac:dyDescent="0.2">
      <c r="K35" t="s">
        <v>112</v>
      </c>
      <c r="M35" t="s">
        <v>112</v>
      </c>
    </row>
    <row r="38" spans="6:13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K4" sqref="K4"/>
    </sheetView>
  </sheetViews>
  <sheetFormatPr defaultRowHeight="15" x14ac:dyDescent="0.2"/>
  <cols>
    <col min="2" max="2" width="14.109375" customWidth="1"/>
    <col min="6" max="6" width="10" bestFit="1" customWidth="1"/>
    <col min="10" max="10" width="10" bestFit="1" customWidth="1"/>
    <col min="11" max="11" width="16" customWidth="1"/>
    <col min="12" max="12" width="12.109375" customWidth="1"/>
    <col min="13" max="13" width="14.109375" bestFit="1" customWidth="1"/>
  </cols>
  <sheetData>
    <row r="1" spans="1:13" ht="15.75" x14ac:dyDescent="0.25">
      <c r="B1" s="13" t="s">
        <v>151</v>
      </c>
    </row>
    <row r="2" spans="1:13" ht="15.75" x14ac:dyDescent="0.25">
      <c r="C2" s="71" t="s">
        <v>109</v>
      </c>
      <c r="D2" s="2"/>
      <c r="E2" s="2"/>
      <c r="F2" s="3"/>
      <c r="G2" s="71" t="s">
        <v>110</v>
      </c>
      <c r="H2" s="2"/>
      <c r="I2" s="2"/>
      <c r="J2" s="3"/>
      <c r="K2" s="75" t="s">
        <v>55</v>
      </c>
      <c r="L2" s="4"/>
    </row>
    <row r="3" spans="1:13" ht="15.75" x14ac:dyDescent="0.25"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131" t="s">
        <v>56</v>
      </c>
      <c r="L3" s="4"/>
    </row>
    <row r="4" spans="1:13" x14ac:dyDescent="0.2">
      <c r="A4">
        <f>'SFY 09'!A4</f>
        <v>1</v>
      </c>
      <c r="B4" t="str">
        <f>'SFY 09'!B4</f>
        <v>Allegany</v>
      </c>
      <c r="C4" s="124">
        <f>AVERAGE('Jul 15'!C4,'Aug 15'!C4,'Sep 15'!C4,'Oct 15'!C4,'Nov 15'!C4,'Dec 15'!C4,'Jan 16'!C4,'Feb 16'!C4,'Mar 16'!C4,'Apr 16'!C4,'May 16'!C4,'Jun 16'!C4)</f>
        <v>31.583333333333332</v>
      </c>
      <c r="D4" s="124">
        <f>AVERAGE('Jul 15'!D4,'Aug 15'!D4,'Sep 15'!D4,'Oct 15'!D4,'Nov 15'!D4,'Dec 15'!D4,'Jan 16'!D4,'Feb 16'!D4,'Mar 16'!D4,'Apr 16'!D4,'May 16'!D4,'Jun 16'!D4)</f>
        <v>17.5</v>
      </c>
      <c r="E4" s="124">
        <f>AVERAGE('Jul 15'!E4,'Aug 15'!E4,'Sep 15'!E4,'Oct 15'!E4,'Nov 15'!E4,'Dec 15'!E4,'Jan 16'!E4,'Feb 16'!E4,'Mar 16'!E4,'Apr 16'!E4,'May 16'!E4,'Jun 16'!E4)</f>
        <v>142.41666666666666</v>
      </c>
      <c r="F4" s="20">
        <f t="shared" ref="F4:F14" si="0">SUM(C4:E4)</f>
        <v>191.5</v>
      </c>
      <c r="G4" s="124">
        <f>('Jul 15'!H4+'Sep 15'!H4+'Oct 15'!H4+'Nov 15'!H4+'Dec 15'!H4+'Jan 16'!H4+'Feb 16'!H4+'Mar 16'!H4+'Apr 16'!H4+'May 16'!H4+'Jun 16'!H4)/12</f>
        <v>17.166666666666668</v>
      </c>
      <c r="H4" s="124">
        <f>('Jul 15'!I4+'Sep 15'!I4+'Oct 15'!I4+'Nov 15'!I4+'Dec 15'!I4+'Jan 16'!I4+'Feb 16'!I4+'Mar 16'!I4+'Apr 16'!I4+'May 16'!I4+'Jun 16'!I4)/12</f>
        <v>8.4166666666666661</v>
      </c>
      <c r="I4" s="124">
        <f>('Jul 15'!J4+'Sep 15'!J4+'Oct 15'!J4+'Nov 15'!J4+'Dec 15'!J4+'Jan 16'!J4+'Feb 16'!J4+'Mar 16'!J4+'Apr 16'!J4+'May 16'!J4+'Jun 16'!J4)/12</f>
        <v>73</v>
      </c>
      <c r="J4" s="19">
        <f>SUM(G4:I4)</f>
        <v>98.583333333333343</v>
      </c>
      <c r="K4" s="137">
        <v>638362.8706088115</v>
      </c>
      <c r="L4" s="121"/>
      <c r="M4" s="39"/>
    </row>
    <row r="5" spans="1:13" x14ac:dyDescent="0.2">
      <c r="A5">
        <f>'SFY 09'!A5</f>
        <v>2</v>
      </c>
      <c r="B5" t="str">
        <f>'SFY 09'!B5</f>
        <v>Anne Arundel</v>
      </c>
      <c r="C5" s="125">
        <f>AVERAGE('Jul 15'!C5,'Aug 15'!C5,'Sep 15'!C5,'Oct 15'!C5,'Nov 15'!C5,'Dec 15'!C5,'Jan 16'!C5,'Feb 16'!C5,'Mar 16'!C5,'Apr 16'!C5,'May 16'!C5,'Jun 16'!C5)</f>
        <v>62.833333333333336</v>
      </c>
      <c r="D5" s="10">
        <f>AVERAGE('Jul 15'!D5,'Aug 15'!D5,'Sep 15'!D5,'Oct 15'!D5,'Nov 15'!D5,'Dec 15'!D5,'Jan 16'!D5,'Feb 16'!D5,'Mar 16'!D5,'Apr 16'!D5,'May 16'!D5,'Jun 16'!D5)</f>
        <v>21.666666666666668</v>
      </c>
      <c r="E5" s="10">
        <f>AVERAGE('Jul 15'!E5,'Aug 15'!E5,'Sep 15'!E5,'Oct 15'!E5,'Nov 15'!E5,'Dec 15'!E5,'Jan 16'!E5,'Feb 16'!E5,'Mar 16'!E5,'Apr 16'!E5,'May 16'!E5,'Jun 16'!E5)</f>
        <v>319.41666666666669</v>
      </c>
      <c r="F5" s="10">
        <f t="shared" si="0"/>
        <v>403.91666666666669</v>
      </c>
      <c r="G5" s="125">
        <f>('Jul 15'!H5+'Sep 15'!H5+'Oct 15'!H5+'Nov 15'!H5+'Dec 15'!H5+'Jan 16'!H5+'Feb 16'!H5+'Mar 16'!H5+'Apr 16'!H5+'May 16'!H5+'Jun 16'!H5)/12</f>
        <v>29.333333333333332</v>
      </c>
      <c r="H5" s="10">
        <f>('Jul 15'!I5+'Sep 15'!I5+'Oct 15'!I5+'Nov 15'!I5+'Dec 15'!I5+'Jan 16'!I5+'Feb 16'!I5+'Mar 16'!I5+'Apr 16'!I5+'May 16'!I5+'Jun 16'!I5)/12</f>
        <v>11.5</v>
      </c>
      <c r="I5" s="10">
        <f>('Jul 15'!J5+'Sep 15'!J5+'Oct 15'!J5+'Nov 15'!J5+'Dec 15'!J5+'Jan 16'!J5+'Feb 16'!J5+'Mar 16'!J5+'Apr 16'!J5+'May 16'!J5+'Jun 16'!J5)/12</f>
        <v>166.75</v>
      </c>
      <c r="J5" s="9">
        <f t="shared" ref="J5:J26" si="1">SUM(G5:I5)</f>
        <v>207.58333333333331</v>
      </c>
      <c r="K5" s="138">
        <v>1929734.809051991</v>
      </c>
      <c r="L5" s="121"/>
      <c r="M5" s="39"/>
    </row>
    <row r="6" spans="1:13" x14ac:dyDescent="0.2">
      <c r="A6">
        <f>'SFY 09'!A6</f>
        <v>3</v>
      </c>
      <c r="B6" t="str">
        <f>'SFY 09'!B6</f>
        <v>Baltimore Co</v>
      </c>
      <c r="C6" s="125">
        <f>AVERAGE('Jul 15'!C6,'Aug 15'!C6,'Sep 15'!C6,'Oct 15'!C6,'Nov 15'!C6,'Dec 15'!C6,'Jan 16'!C6,'Feb 16'!C6,'Mar 16'!C6,'Apr 16'!C6,'May 16'!C6,'Jun 16'!C6)</f>
        <v>669.66666666666663</v>
      </c>
      <c r="D6" s="10">
        <f>AVERAGE('Jul 15'!D6,'Aug 15'!D6,'Sep 15'!D6,'Oct 15'!D6,'Nov 15'!D6,'Dec 15'!D6,'Jan 16'!D6,'Feb 16'!D6,'Mar 16'!D6,'Apr 16'!D6,'May 16'!D6,'Jun 16'!D6)</f>
        <v>209.58333333333334</v>
      </c>
      <c r="E6" s="10">
        <f>AVERAGE('Jul 15'!E6,'Aug 15'!E6,'Sep 15'!E6,'Oct 15'!E6,'Nov 15'!E6,'Dec 15'!E6,'Jan 16'!E6,'Feb 16'!E6,'Mar 16'!E6,'Apr 16'!E6,'May 16'!E6,'Jun 16'!E6)</f>
        <v>1813.6666666666667</v>
      </c>
      <c r="F6" s="10">
        <f t="shared" si="0"/>
        <v>2692.916666666667</v>
      </c>
      <c r="G6" s="125">
        <f>('Jul 15'!H6+'Sep 15'!H6+'Oct 15'!H6+'Nov 15'!H6+'Dec 15'!H6+'Jan 16'!H6+'Feb 16'!H6+'Mar 16'!H6+'Apr 16'!H6+'May 16'!H6+'Jun 16'!H6)/12</f>
        <v>346.25</v>
      </c>
      <c r="H6" s="10">
        <f>('Jul 15'!I6+'Sep 15'!I6+'Oct 15'!I6+'Nov 15'!I6+'Dec 15'!I6+'Jan 16'!I6+'Feb 16'!I6+'Mar 16'!I6+'Apr 16'!I6+'May 16'!I6+'Jun 16'!I6)/12</f>
        <v>106.91666666666667</v>
      </c>
      <c r="I6" s="10">
        <f>('Jul 15'!J6+'Sep 15'!J6+'Oct 15'!J6+'Nov 15'!J6+'Dec 15'!J6+'Jan 16'!J6+'Feb 16'!J6+'Mar 16'!J6+'Apr 16'!J6+'May 16'!J6+'Jun 16'!J6)/12</f>
        <v>1010.8333333333334</v>
      </c>
      <c r="J6" s="9">
        <f t="shared" si="1"/>
        <v>1464</v>
      </c>
      <c r="K6" s="138">
        <v>14608609.742614666</v>
      </c>
      <c r="L6" s="121"/>
      <c r="M6" s="39"/>
    </row>
    <row r="7" spans="1:13" x14ac:dyDescent="0.2">
      <c r="A7">
        <f>'SFY 09'!A7</f>
        <v>4</v>
      </c>
      <c r="B7" t="str">
        <f>'SFY 09'!B7</f>
        <v>Calvert</v>
      </c>
      <c r="C7" s="125">
        <f>AVERAGE('Jul 15'!C7,'Aug 15'!C7,'Sep 15'!C7,'Oct 15'!C7,'Nov 15'!C7,'Dec 15'!C7,'Jan 16'!C7,'Feb 16'!C7,'Mar 16'!C7,'Apr 16'!C7,'May 16'!C7,'Jun 16'!C7)</f>
        <v>16</v>
      </c>
      <c r="D7" s="10">
        <f>AVERAGE('Jul 15'!D7,'Aug 15'!D7,'Sep 15'!D7,'Oct 15'!D7,'Nov 15'!D7,'Dec 15'!D7,'Jan 16'!D7,'Feb 16'!D7,'Mar 16'!D7,'Apr 16'!D7,'May 16'!D7,'Jun 16'!D7)</f>
        <v>11.25</v>
      </c>
      <c r="E7" s="10">
        <f>AVERAGE('Jul 15'!E7,'Aug 15'!E7,'Sep 15'!E7,'Oct 15'!E7,'Nov 15'!E7,'Dec 15'!E7,'Jan 16'!E7,'Feb 16'!E7,'Mar 16'!E7,'Apr 16'!E7,'May 16'!E7,'Jun 16'!E7)</f>
        <v>135.08333333333334</v>
      </c>
      <c r="F7" s="10">
        <f t="shared" si="0"/>
        <v>162.33333333333334</v>
      </c>
      <c r="G7" s="125">
        <f>('Jul 15'!H7+'Sep 15'!H7+'Oct 15'!H7+'Nov 15'!H7+'Dec 15'!H7+'Jan 16'!H7+'Feb 16'!H7+'Mar 16'!H7+'Apr 16'!H7+'May 16'!H7+'Jun 16'!H7)/12</f>
        <v>8.5833333333333339</v>
      </c>
      <c r="H7" s="10">
        <f>('Jul 15'!I7+'Sep 15'!I7+'Oct 15'!I7+'Nov 15'!I7+'Dec 15'!I7+'Jan 16'!I7+'Feb 16'!I7+'Mar 16'!I7+'Apr 16'!I7+'May 16'!I7+'Jun 16'!I7)/12</f>
        <v>5.416666666666667</v>
      </c>
      <c r="I7" s="10">
        <f>('Jul 15'!J7+'Sep 15'!J7+'Oct 15'!J7+'Nov 15'!J7+'Dec 15'!J7+'Jan 16'!J7+'Feb 16'!J7+'Mar 16'!J7+'Apr 16'!J7+'May 16'!J7+'Jun 16'!J7)/12</f>
        <v>70.333333333333329</v>
      </c>
      <c r="J7" s="9">
        <f t="shared" si="1"/>
        <v>84.333333333333329</v>
      </c>
      <c r="K7" s="138">
        <v>737127.16032049095</v>
      </c>
      <c r="L7" s="121"/>
      <c r="M7" s="39"/>
    </row>
    <row r="8" spans="1:13" x14ac:dyDescent="0.2">
      <c r="A8">
        <f>'SFY 09'!A8</f>
        <v>5</v>
      </c>
      <c r="B8" t="str">
        <f>'SFY 09'!B8</f>
        <v>Caroline</v>
      </c>
      <c r="C8" s="125">
        <f>AVERAGE('Jul 15'!C8,'Aug 15'!C8,'Sep 15'!C8,'Oct 15'!C8,'Nov 15'!C8,'Dec 15'!C8,'Jan 16'!C8,'Feb 16'!C8,'Mar 16'!C8,'Apr 16'!C8,'May 16'!C8,'Jun 16'!C8)</f>
        <v>20.083333333333332</v>
      </c>
      <c r="D8" s="10">
        <f>AVERAGE('Jul 15'!D8,'Aug 15'!D8,'Sep 15'!D8,'Oct 15'!D8,'Nov 15'!D8,'Dec 15'!D8,'Jan 16'!D8,'Feb 16'!D8,'Mar 16'!D8,'Apr 16'!D8,'May 16'!D8,'Jun 16'!D8)</f>
        <v>2.5833333333333335</v>
      </c>
      <c r="E8" s="10">
        <f>AVERAGE('Jul 15'!E8,'Aug 15'!E8,'Sep 15'!E8,'Oct 15'!E8,'Nov 15'!E8,'Dec 15'!E8,'Jan 16'!E8,'Feb 16'!E8,'Mar 16'!E8,'Apr 16'!E8,'May 16'!E8,'Jun 16'!E8)</f>
        <v>102.58333333333333</v>
      </c>
      <c r="F8" s="10">
        <f t="shared" si="0"/>
        <v>125.25</v>
      </c>
      <c r="G8" s="125">
        <f>('Jul 15'!H8+'Sep 15'!H8+'Oct 15'!H8+'Nov 15'!H8+'Dec 15'!H8+'Jan 16'!H8+'Feb 16'!H8+'Mar 16'!H8+'Apr 16'!H8+'May 16'!H8+'Jun 16'!H8)/12</f>
        <v>9.1666666666666661</v>
      </c>
      <c r="H8" s="10">
        <f>('Jul 15'!I8+'Sep 15'!I8+'Oct 15'!I8+'Nov 15'!I8+'Dec 15'!I8+'Jan 16'!I8+'Feb 16'!I8+'Mar 16'!I8+'Apr 16'!I8+'May 16'!I8+'Jun 16'!I8)/12</f>
        <v>1.6666666666666667</v>
      </c>
      <c r="I8" s="10">
        <f>('Jul 15'!J8+'Sep 15'!J8+'Oct 15'!J8+'Nov 15'!J8+'Dec 15'!J8+'Jan 16'!J8+'Feb 16'!J8+'Mar 16'!J8+'Apr 16'!J8+'May 16'!J8+'Jun 16'!J8)/12</f>
        <v>61.083333333333336</v>
      </c>
      <c r="J8" s="9">
        <f t="shared" si="1"/>
        <v>71.916666666666671</v>
      </c>
      <c r="K8" s="138">
        <v>433806.41713996389</v>
      </c>
      <c r="L8" s="121"/>
      <c r="M8" s="39"/>
    </row>
    <row r="9" spans="1:13" x14ac:dyDescent="0.2">
      <c r="A9">
        <f>'SFY 09'!A9</f>
        <v>6</v>
      </c>
      <c r="B9" t="str">
        <f>'SFY 09'!B9</f>
        <v>Carroll</v>
      </c>
      <c r="C9" s="125">
        <f>AVERAGE('Jul 15'!C9,'Aug 15'!C9,'Sep 15'!C9,'Oct 15'!C9,'Nov 15'!C9,'Dec 15'!C9,'Jan 16'!C9,'Feb 16'!C9,'Mar 16'!C9,'Apr 16'!C9,'May 16'!C9,'Jun 16'!C9)</f>
        <v>18.833333333333332</v>
      </c>
      <c r="D9" s="10">
        <f>AVERAGE('Jul 15'!D9,'Aug 15'!D9,'Sep 15'!D9,'Oct 15'!D9,'Nov 15'!D9,'Dec 15'!D9,'Jan 16'!D9,'Feb 16'!D9,'Mar 16'!D9,'Apr 16'!D9,'May 16'!D9,'Jun 16'!D9)</f>
        <v>10</v>
      </c>
      <c r="E9" s="10">
        <f>AVERAGE('Jul 15'!E9,'Aug 15'!E9,'Sep 15'!E9,'Oct 15'!E9,'Nov 15'!E9,'Dec 15'!E9,'Jan 16'!E9,'Feb 16'!E9,'Mar 16'!E9,'Apr 16'!E9,'May 16'!E9,'Jun 16'!E9)</f>
        <v>241.83333333333334</v>
      </c>
      <c r="F9" s="10">
        <f t="shared" si="0"/>
        <v>270.66666666666669</v>
      </c>
      <c r="G9" s="125">
        <f>('Jul 15'!H9+'Sep 15'!H9+'Oct 15'!H9+'Nov 15'!H9+'Dec 15'!H9+'Jan 16'!H9+'Feb 16'!H9+'Mar 16'!H9+'Apr 16'!H9+'May 16'!H9+'Jun 16'!H9)/12</f>
        <v>12.25</v>
      </c>
      <c r="H9" s="10">
        <f>('Jul 15'!I9+'Sep 15'!I9+'Oct 15'!I9+'Nov 15'!I9+'Dec 15'!I9+'Jan 16'!I9+'Feb 16'!I9+'Mar 16'!I9+'Apr 16'!I9+'May 16'!I9+'Jun 16'!I9)/12</f>
        <v>5.416666666666667</v>
      </c>
      <c r="I9" s="10">
        <f>('Jul 15'!J9+'Sep 15'!J9+'Oct 15'!J9+'Nov 15'!J9+'Dec 15'!J9+'Jan 16'!J9+'Feb 16'!J9+'Mar 16'!J9+'Apr 16'!J9+'May 16'!J9+'Jun 16'!J9)/12</f>
        <v>140.33333333333334</v>
      </c>
      <c r="J9" s="9">
        <f t="shared" si="1"/>
        <v>158</v>
      </c>
      <c r="K9" s="138">
        <v>1316084.755084204</v>
      </c>
      <c r="L9" s="121"/>
      <c r="M9" s="39"/>
    </row>
    <row r="10" spans="1:13" x14ac:dyDescent="0.2">
      <c r="A10">
        <f>'SFY 09'!A10</f>
        <v>7</v>
      </c>
      <c r="B10" t="str">
        <f>'SFY 09'!B10</f>
        <v>Cecil</v>
      </c>
      <c r="C10" s="125">
        <f>AVERAGE('Jul 15'!C10,'Aug 15'!C10,'Sep 15'!C10,'Oct 15'!C10,'Nov 15'!C10,'Dec 15'!C10,'Jan 16'!C10,'Feb 16'!C10,'Mar 16'!C10,'Apr 16'!C10,'May 16'!C10,'Jun 16'!C10)</f>
        <v>23.166666666666668</v>
      </c>
      <c r="D10" s="10">
        <f>AVERAGE('Jul 15'!D10,'Aug 15'!D10,'Sep 15'!D10,'Oct 15'!D10,'Nov 15'!D10,'Dec 15'!D10,'Jan 16'!D10,'Feb 16'!D10,'Mar 16'!D10,'Apr 16'!D10,'May 16'!D10,'Jun 16'!D10)</f>
        <v>31.666666666666668</v>
      </c>
      <c r="E10" s="10">
        <f>AVERAGE('Jul 15'!E10,'Aug 15'!E10,'Sep 15'!E10,'Oct 15'!E10,'Nov 15'!E10,'Dec 15'!E10,'Jan 16'!E10,'Feb 16'!E10,'Mar 16'!E10,'Apr 16'!E10,'May 16'!E10,'Jun 16'!E10)</f>
        <v>169.83333333333334</v>
      </c>
      <c r="F10" s="10">
        <f t="shared" si="0"/>
        <v>224.66666666666669</v>
      </c>
      <c r="G10" s="125">
        <f>('Jul 15'!H10+'Sep 15'!H10+'Oct 15'!H10+'Nov 15'!H10+'Dec 15'!H10+'Jan 16'!H10+'Feb 16'!H10+'Mar 16'!H10+'Apr 16'!H10+'May 16'!H10+'Jun 16'!H10)/12</f>
        <v>12</v>
      </c>
      <c r="H10" s="10">
        <f>('Jul 15'!I10+'Sep 15'!I10+'Oct 15'!I10+'Nov 15'!I10+'Dec 15'!I10+'Jan 16'!I10+'Feb 16'!I10+'Mar 16'!I10+'Apr 16'!I10+'May 16'!I10+'Jun 16'!I10)/12</f>
        <v>16.416666666666668</v>
      </c>
      <c r="I10" s="10">
        <f>('Jul 15'!J10+'Sep 15'!J10+'Oct 15'!J10+'Nov 15'!J10+'Dec 15'!J10+'Jan 16'!J10+'Feb 16'!J10+'Mar 16'!J10+'Apr 16'!J10+'May 16'!J10+'Jun 16'!J10)/12</f>
        <v>92.666666666666671</v>
      </c>
      <c r="J10" s="9">
        <f t="shared" ref="J10:J16" si="2">SUM(G10:I10)</f>
        <v>121.08333333333334</v>
      </c>
      <c r="K10" s="138">
        <v>910839.35115175624</v>
      </c>
      <c r="L10" s="121"/>
      <c r="M10" s="39"/>
    </row>
    <row r="11" spans="1:13" x14ac:dyDescent="0.2">
      <c r="A11">
        <f>'SFY 09'!A11</f>
        <v>8</v>
      </c>
      <c r="B11" t="str">
        <f>'SFY 09'!B11</f>
        <v>Charles</v>
      </c>
      <c r="C11" s="125">
        <f>AVERAGE('Jul 15'!C11,'Aug 15'!C11,'Sep 15'!C11,'Oct 15'!C11,'Nov 15'!C11,'Dec 15'!C11,'Jan 16'!C11,'Feb 16'!C11,'Mar 16'!C11,'Apr 16'!C11,'May 16'!C11,'Jun 16'!C11)</f>
        <v>48.833333333333336</v>
      </c>
      <c r="D11" s="10">
        <f>AVERAGE('Jul 15'!D11,'Aug 15'!D11,'Sep 15'!D11,'Oct 15'!D11,'Nov 15'!D11,'Dec 15'!D11,'Jan 16'!D11,'Feb 16'!D11,'Mar 16'!D11,'Apr 16'!D11,'May 16'!D11,'Jun 16'!D11)</f>
        <v>20.166666666666668</v>
      </c>
      <c r="E11" s="10">
        <f>AVERAGE('Jul 15'!E11,'Aug 15'!E11,'Sep 15'!E11,'Oct 15'!E11,'Nov 15'!E11,'Dec 15'!E11,'Jan 16'!E11,'Feb 16'!E11,'Mar 16'!E11,'Apr 16'!E11,'May 16'!E11,'Jun 16'!E11)</f>
        <v>326.25</v>
      </c>
      <c r="F11" s="10">
        <f t="shared" si="0"/>
        <v>395.25</v>
      </c>
      <c r="G11" s="125">
        <f>('Jul 15'!H11+'Sep 15'!H11+'Oct 15'!H11+'Nov 15'!H11+'Dec 15'!H11+'Jan 16'!H11+'Feb 16'!H11+'Mar 16'!H11+'Apr 16'!H11+'May 16'!H11+'Jun 16'!H11)/12</f>
        <v>19.333333333333332</v>
      </c>
      <c r="H11" s="10">
        <f>('Jul 15'!I11+'Sep 15'!I11+'Oct 15'!I11+'Nov 15'!I11+'Dec 15'!I11+'Jan 16'!I11+'Feb 16'!I11+'Mar 16'!I11+'Apr 16'!I11+'May 16'!I11+'Jun 16'!I11)/12</f>
        <v>10.5</v>
      </c>
      <c r="I11" s="10">
        <f>('Jul 15'!J11+'Sep 15'!J11+'Oct 15'!J11+'Nov 15'!J11+'Dec 15'!J11+'Jan 16'!J11+'Feb 16'!J11+'Mar 16'!J11+'Apr 16'!J11+'May 16'!J11+'Jun 16'!J11)/12</f>
        <v>185.41666666666666</v>
      </c>
      <c r="J11" s="9">
        <f t="shared" si="2"/>
        <v>215.25</v>
      </c>
      <c r="K11" s="138">
        <v>1992307.5276240234</v>
      </c>
      <c r="L11" s="121"/>
      <c r="M11" s="39"/>
    </row>
    <row r="12" spans="1:13" x14ac:dyDescent="0.2">
      <c r="A12">
        <f>'SFY 09'!A12</f>
        <v>9</v>
      </c>
      <c r="B12" t="str">
        <f>'SFY 09'!B12</f>
        <v>Dorcester</v>
      </c>
      <c r="C12" s="125">
        <f>AVERAGE('Jul 15'!C12,'Aug 15'!C12,'Sep 15'!C12,'Oct 15'!C12,'Nov 15'!C12,'Dec 15'!C12,'Jan 16'!C12,'Feb 16'!C12,'Mar 16'!C12,'Apr 16'!C12,'May 16'!C12,'Jun 16'!C12)</f>
        <v>11.916666666666666</v>
      </c>
      <c r="D12" s="10">
        <f>AVERAGE('Jul 15'!D12,'Aug 15'!D12,'Sep 15'!D12,'Oct 15'!D12,'Nov 15'!D12,'Dec 15'!D12,'Jan 16'!D12,'Feb 16'!D12,'Mar 16'!D12,'Apr 16'!D12,'May 16'!D12,'Jun 16'!D12)</f>
        <v>10.5</v>
      </c>
      <c r="E12" s="10">
        <f>AVERAGE('Jul 15'!E12,'Aug 15'!E12,'Sep 15'!E12,'Oct 15'!E12,'Nov 15'!E12,'Dec 15'!E12,'Jan 16'!E12,'Feb 16'!E12,'Mar 16'!E12,'Apr 16'!E12,'May 16'!E12,'Jun 16'!E12)</f>
        <v>156.08333333333334</v>
      </c>
      <c r="F12" s="10">
        <f t="shared" si="0"/>
        <v>178.5</v>
      </c>
      <c r="G12" s="125">
        <f>('Jul 15'!H12+'Sep 15'!H12+'Oct 15'!H12+'Nov 15'!H12+'Dec 15'!H12+'Jan 16'!H12+'Feb 16'!H12+'Mar 16'!H12+'Apr 16'!H12+'May 16'!H12+'Jun 16'!H12)/12</f>
        <v>7.583333333333333</v>
      </c>
      <c r="H12" s="10">
        <f>('Jul 15'!I12+'Sep 15'!I12+'Oct 15'!I12+'Nov 15'!I12+'Dec 15'!I12+'Jan 16'!I12+'Feb 16'!I12+'Mar 16'!I12+'Apr 16'!I12+'May 16'!I12+'Jun 16'!I12)/12</f>
        <v>5.666666666666667</v>
      </c>
      <c r="I12" s="10">
        <f>('Jul 15'!J12+'Sep 15'!J12+'Oct 15'!J12+'Nov 15'!J12+'Dec 15'!J12+'Jan 16'!J12+'Feb 16'!J12+'Mar 16'!J12+'Apr 16'!J12+'May 16'!J12+'Jun 16'!J12)/12</f>
        <v>88.916666666666671</v>
      </c>
      <c r="J12" s="9">
        <f t="shared" si="2"/>
        <v>102.16666666666667</v>
      </c>
      <c r="K12" s="138">
        <v>603046.0108331833</v>
      </c>
      <c r="L12" s="121"/>
      <c r="M12" s="39"/>
    </row>
    <row r="13" spans="1:13" x14ac:dyDescent="0.2">
      <c r="A13">
        <f>'SFY 09'!A13</f>
        <v>10</v>
      </c>
      <c r="B13" t="str">
        <f>'SFY 09'!B13</f>
        <v>Frederick</v>
      </c>
      <c r="C13" s="125">
        <f>AVERAGE('Jul 15'!C13,'Aug 15'!C13,'Sep 15'!C13,'Oct 15'!C13,'Nov 15'!C13,'Dec 15'!C13,'Jan 16'!C13,'Feb 16'!C13,'Mar 16'!C13,'Apr 16'!C13,'May 16'!C13,'Jun 16'!C13)</f>
        <v>45.583333333333336</v>
      </c>
      <c r="D13" s="10">
        <f>AVERAGE('Jul 15'!D13,'Aug 15'!D13,'Sep 15'!D13,'Oct 15'!D13,'Nov 15'!D13,'Dec 15'!D13,'Jan 16'!D13,'Feb 16'!D13,'Mar 16'!D13,'Apr 16'!D13,'May 16'!D13,'Jun 16'!D13)</f>
        <v>16.25</v>
      </c>
      <c r="E13" s="10">
        <f>AVERAGE('Jul 15'!E13,'Aug 15'!E13,'Sep 15'!E13,'Oct 15'!E13,'Nov 15'!E13,'Dec 15'!E13,'Jan 16'!E13,'Feb 16'!E13,'Mar 16'!E13,'Apr 16'!E13,'May 16'!E13,'Jun 16'!E13)</f>
        <v>182.66666666666666</v>
      </c>
      <c r="F13" s="10">
        <f t="shared" si="0"/>
        <v>244.5</v>
      </c>
      <c r="G13" s="125">
        <f>('Jul 15'!H13+'Sep 15'!H13+'Oct 15'!H13+'Nov 15'!H13+'Dec 15'!H13+'Jan 16'!H13+'Feb 16'!H13+'Mar 16'!H13+'Apr 16'!H13+'May 16'!H13+'Jun 16'!H13)/12</f>
        <v>26.75</v>
      </c>
      <c r="H13" s="10">
        <f>('Jul 15'!I13+'Sep 15'!I13+'Oct 15'!I13+'Nov 15'!I13+'Dec 15'!I13+'Jan 16'!I13+'Feb 16'!I13+'Mar 16'!I13+'Apr 16'!I13+'May 16'!I13+'Jun 16'!I13)/12</f>
        <v>9.25</v>
      </c>
      <c r="I13" s="10">
        <f>('Jul 15'!J13+'Sep 15'!J13+'Oct 15'!J13+'Nov 15'!J13+'Dec 15'!J13+'Jan 16'!J13+'Feb 16'!J13+'Mar 16'!J13+'Apr 16'!J13+'May 16'!J13+'Jun 16'!J13)/12</f>
        <v>94.083333333333329</v>
      </c>
      <c r="J13" s="9">
        <f t="shared" si="2"/>
        <v>130.08333333333331</v>
      </c>
      <c r="K13" s="138">
        <v>1173356.2908292899</v>
      </c>
      <c r="L13" s="121"/>
      <c r="M13" s="39"/>
    </row>
    <row r="14" spans="1:13" x14ac:dyDescent="0.2">
      <c r="A14">
        <f>'SFY 09'!A14</f>
        <v>11</v>
      </c>
      <c r="B14" t="str">
        <f>'SFY 09'!B14</f>
        <v>Garrett</v>
      </c>
      <c r="C14" s="125">
        <f>AVERAGE('Jul 15'!C14,'Aug 15'!C14,'Sep 15'!C14,'Oct 15'!C14,'Nov 15'!C14,'Dec 15'!C14,'Jan 16'!C14,'Feb 16'!C14,'Mar 16'!C14,'Apr 16'!C14,'May 16'!C14,'Jun 16'!C14)</f>
        <v>7.25</v>
      </c>
      <c r="D14" s="10">
        <f>AVERAGE('Jul 15'!D14,'Aug 15'!D14,'Sep 15'!D14,'Oct 15'!D14,'Nov 15'!D14,'Dec 15'!D14,'Jan 16'!D14,'Feb 16'!D14,'Mar 16'!D14,'Apr 16'!D14,'May 16'!D14,'Jun 16'!D14)</f>
        <v>0</v>
      </c>
      <c r="E14" s="10">
        <f>AVERAGE('Jul 15'!E14,'Aug 15'!E14,'Sep 15'!E14,'Oct 15'!E14,'Nov 15'!E14,'Dec 15'!E14,'Jan 16'!E14,'Feb 16'!E14,'Mar 16'!E14,'Apr 16'!E14,'May 16'!E14,'Jun 16'!E14)</f>
        <v>14.583333333333334</v>
      </c>
      <c r="F14" s="10">
        <f t="shared" si="0"/>
        <v>21.833333333333336</v>
      </c>
      <c r="G14" s="125">
        <f>('Jul 15'!H14+'Sep 15'!H14+'Oct 15'!H14+'Nov 15'!H14+'Dec 15'!H14+'Jan 16'!H14+'Feb 16'!H14+'Mar 16'!H14+'Apr 16'!H14+'May 16'!H14+'Jun 16'!H14)/12</f>
        <v>4.416666666666667</v>
      </c>
      <c r="H14" s="10">
        <f>('Jul 15'!I14+'Sep 15'!I14+'Oct 15'!I14+'Nov 15'!I14+'Dec 15'!I14+'Jan 16'!I14+'Feb 16'!I14+'Mar 16'!I14+'Apr 16'!I14+'May 16'!I14+'Jun 16'!I14)/12</f>
        <v>0</v>
      </c>
      <c r="I14" s="10">
        <f>('Jul 15'!J14+'Sep 15'!J14+'Oct 15'!J14+'Nov 15'!J14+'Dec 15'!J14+'Jan 16'!J14+'Feb 16'!J14+'Mar 16'!J14+'Apr 16'!J14+'May 16'!J14+'Jun 16'!J14)/12</f>
        <v>9.1666666666666661</v>
      </c>
      <c r="J14" s="9">
        <f t="shared" si="2"/>
        <v>13.583333333333332</v>
      </c>
      <c r="K14" s="138">
        <v>57931.428672536844</v>
      </c>
      <c r="L14" s="121"/>
      <c r="M14" s="39"/>
    </row>
    <row r="15" spans="1:13" x14ac:dyDescent="0.2">
      <c r="A15">
        <f>'SFY 09'!A15</f>
        <v>12</v>
      </c>
      <c r="B15" t="str">
        <f>'SFY 09'!B15</f>
        <v>Harford</v>
      </c>
      <c r="C15" s="125">
        <f>AVERAGE('Jul 15'!C15,'Aug 15'!C15,'Sep 15'!C15,'Oct 15'!C15,'Nov 15'!C15,'Dec 15'!C15,'Jan 16'!C15,'Feb 16'!C15,'Mar 16'!C15,'Apr 16'!C15,'May 16'!C15,'Jun 16'!C15)</f>
        <v>91.083333333333329</v>
      </c>
      <c r="D15" s="10">
        <f>AVERAGE('Jul 15'!D15,'Aug 15'!D15,'Sep 15'!D15,'Oct 15'!D15,'Nov 15'!D15,'Dec 15'!D15,'Jan 16'!D15,'Feb 16'!D15,'Mar 16'!D15,'Apr 16'!D15,'May 16'!D15,'Jun 16'!D15)</f>
        <v>29.916666666666668</v>
      </c>
      <c r="E15" s="10">
        <f>AVERAGE('Jul 15'!E15,'Aug 15'!E15,'Sep 15'!E15,'Oct 15'!E15,'Nov 15'!E15,'Dec 15'!E15,'Jan 16'!E15,'Feb 16'!E15,'Mar 16'!E15,'Apr 16'!E15,'May 16'!E15,'Jun 16'!E15)</f>
        <v>312</v>
      </c>
      <c r="F15" s="10">
        <f t="shared" ref="F15:F26" si="3">SUM(C15:E15)</f>
        <v>433</v>
      </c>
      <c r="G15" s="125">
        <f>('Jul 15'!H15+'Sep 15'!H15+'Oct 15'!H15+'Nov 15'!H15+'Dec 15'!H15+'Jan 16'!H15+'Feb 16'!H15+'Mar 16'!H15+'Apr 16'!H15+'May 16'!H15+'Jun 16'!H15)/12</f>
        <v>45.75</v>
      </c>
      <c r="H15" s="10">
        <f>('Jul 15'!I15+'Sep 15'!I15+'Oct 15'!I15+'Nov 15'!I15+'Dec 15'!I15+'Jan 16'!I15+'Feb 16'!I15+'Mar 16'!I15+'Apr 16'!I15+'May 16'!I15+'Jun 16'!I15)/12</f>
        <v>17.833333333333332</v>
      </c>
      <c r="I15" s="10">
        <f>('Jul 15'!J15+'Sep 15'!J15+'Oct 15'!J15+'Nov 15'!J15+'Dec 15'!J15+'Jan 16'!J15+'Feb 16'!J15+'Mar 16'!J15+'Apr 16'!J15+'May 16'!J15+'Jun 16'!J15)/12</f>
        <v>175.16666666666666</v>
      </c>
      <c r="J15" s="9">
        <f t="shared" si="2"/>
        <v>238.75</v>
      </c>
      <c r="K15" s="138">
        <v>2023220.6963852267</v>
      </c>
      <c r="L15" s="121"/>
      <c r="M15" s="39"/>
    </row>
    <row r="16" spans="1:13" x14ac:dyDescent="0.2">
      <c r="A16">
        <f>'SFY 09'!A16</f>
        <v>13</v>
      </c>
      <c r="B16" t="str">
        <f>'SFY 09'!B16</f>
        <v>Howard</v>
      </c>
      <c r="C16" s="125">
        <f>AVERAGE('Jul 15'!C16,'Aug 15'!C16,'Sep 15'!C16,'Oct 15'!C16,'Nov 15'!C16,'Dec 15'!C16,'Jan 16'!C16,'Feb 16'!C16,'Mar 16'!C16,'Apr 16'!C16,'May 16'!C16,'Jun 16'!C16)</f>
        <v>92.416666666666671</v>
      </c>
      <c r="D16" s="10">
        <f>AVERAGE('Jul 15'!D16,'Aug 15'!D16,'Sep 15'!D16,'Oct 15'!D16,'Nov 15'!D16,'Dec 15'!D16,'Jan 16'!D16,'Feb 16'!D16,'Mar 16'!D16,'Apr 16'!D16,'May 16'!D16,'Jun 16'!D16)</f>
        <v>14.5</v>
      </c>
      <c r="E16" s="10">
        <f>AVERAGE('Jul 15'!E16,'Aug 15'!E16,'Sep 15'!E16,'Oct 15'!E16,'Nov 15'!E16,'Dec 15'!E16,'Jan 16'!E16,'Feb 16'!E16,'Mar 16'!E16,'Apr 16'!E16,'May 16'!E16,'Jun 16'!E16)</f>
        <v>475.5</v>
      </c>
      <c r="F16" s="10">
        <f t="shared" si="3"/>
        <v>582.41666666666663</v>
      </c>
      <c r="G16" s="125">
        <f>('Jul 15'!H16+'Sep 15'!H16+'Oct 15'!H16+'Nov 15'!H16+'Dec 15'!H16+'Jan 16'!H16+'Feb 16'!H16+'Mar 16'!H16+'Apr 16'!H16+'May 16'!H16+'Jun 16'!H16)/12</f>
        <v>50.583333333333336</v>
      </c>
      <c r="H16" s="10">
        <f>('Jul 15'!I16+'Sep 15'!I16+'Oct 15'!I16+'Nov 15'!I16+'Dec 15'!I16+'Jan 16'!I16+'Feb 16'!I16+'Mar 16'!I16+'Apr 16'!I16+'May 16'!I16+'Jun 16'!I16)/12</f>
        <v>8.75</v>
      </c>
      <c r="I16" s="10">
        <f>('Jul 15'!J16+'Sep 15'!J16+'Oct 15'!J16+'Nov 15'!J16+'Dec 15'!J16+'Jan 16'!J16+'Feb 16'!J16+'Mar 16'!J16+'Apr 16'!J16+'May 16'!J16+'Jun 16'!J16)/12</f>
        <v>243.91666666666666</v>
      </c>
      <c r="J16" s="9">
        <f t="shared" si="2"/>
        <v>303.25</v>
      </c>
      <c r="K16" s="138">
        <v>3847736.0381893832</v>
      </c>
      <c r="L16" s="121"/>
      <c r="M16" s="39"/>
    </row>
    <row r="17" spans="1:13" x14ac:dyDescent="0.2">
      <c r="A17">
        <f>'SFY 09'!A17</f>
        <v>14</v>
      </c>
      <c r="B17" t="str">
        <f>'SFY 09'!B17</f>
        <v>Kent</v>
      </c>
      <c r="C17" s="125">
        <f>AVERAGE('Jul 15'!C17,'Aug 15'!C17,'Sep 15'!C17,'Oct 15'!C17,'Nov 15'!C17,'Dec 15'!C17,'Jan 16'!C17,'Feb 16'!C17,'Mar 16'!C17,'Apr 16'!C17,'May 16'!C17,'Jun 16'!C17)</f>
        <v>10.916666666666666</v>
      </c>
      <c r="D17" s="10">
        <f>AVERAGE('Jul 15'!D17,'Aug 15'!D17,'Sep 15'!D17,'Oct 15'!D17,'Nov 15'!D17,'Dec 15'!D17,'Jan 16'!D17,'Feb 16'!D17,'Mar 16'!D17,'Apr 16'!D17,'May 16'!D17,'Jun 16'!D17)</f>
        <v>1.0833333333333333</v>
      </c>
      <c r="E17" s="10">
        <f>AVERAGE('Jul 15'!E17,'Aug 15'!E17,'Sep 15'!E17,'Oct 15'!E17,'Nov 15'!E17,'Dec 15'!E17,'Jan 16'!E17,'Feb 16'!E17,'Mar 16'!E17,'Apr 16'!E17,'May 16'!E17,'Jun 16'!E17)</f>
        <v>35.833333333333336</v>
      </c>
      <c r="F17" s="10">
        <f t="shared" si="3"/>
        <v>47.833333333333336</v>
      </c>
      <c r="G17" s="125">
        <f>('Jul 15'!H17+'Sep 15'!H17+'Oct 15'!H17+'Nov 15'!H17+'Dec 15'!H17+'Jan 16'!H17+'Feb 16'!H17+'Mar 16'!H17+'Apr 16'!H17+'May 16'!H17+'Jun 16'!H17)/12</f>
        <v>5.25</v>
      </c>
      <c r="H17" s="10">
        <f>('Jul 15'!I17+'Sep 15'!I17+'Oct 15'!I17+'Nov 15'!I17+'Dec 15'!I17+'Jan 16'!I17+'Feb 16'!I17+'Mar 16'!I17+'Apr 16'!I17+'May 16'!I17+'Jun 16'!I17)/12</f>
        <v>0.41666666666666669</v>
      </c>
      <c r="I17" s="10">
        <f>('Jul 15'!J17+'Sep 15'!J17+'Oct 15'!J17+'Nov 15'!J17+'Dec 15'!J17+'Jan 16'!J17+'Feb 16'!J17+'Mar 16'!J17+'Apr 16'!J17+'May 16'!J17+'Jun 16'!J17)/12</f>
        <v>18</v>
      </c>
      <c r="J17" s="9">
        <f t="shared" si="1"/>
        <v>23.666666666666668</v>
      </c>
      <c r="K17" s="138">
        <v>177543.09969309156</v>
      </c>
      <c r="L17" s="121"/>
      <c r="M17" s="39"/>
    </row>
    <row r="18" spans="1:13" x14ac:dyDescent="0.2">
      <c r="A18">
        <f>'SFY 09'!A18</f>
        <v>15</v>
      </c>
      <c r="B18" t="str">
        <f>'SFY 09'!B18</f>
        <v>Montgomery</v>
      </c>
      <c r="C18" s="125">
        <f>AVERAGE('Jul 15'!C18,'Aug 15'!C18,'Sep 15'!C18,'Oct 15'!C18,'Nov 15'!C18,'Dec 15'!C18,'Jan 16'!C18,'Feb 16'!C18,'Mar 16'!C18,'Apr 16'!C18,'May 16'!C18,'Jun 16'!C18)</f>
        <v>214.33333333333334</v>
      </c>
      <c r="D18" s="10">
        <f>AVERAGE('Jul 15'!D18,'Aug 15'!D18,'Sep 15'!D18,'Oct 15'!D18,'Nov 15'!D18,'Dec 15'!D18,'Jan 16'!D18,'Feb 16'!D18,'Mar 16'!D18,'Apr 16'!D18,'May 16'!D18,'Jun 16'!D18)</f>
        <v>102.83333333333333</v>
      </c>
      <c r="E18" s="10">
        <f>AVERAGE('Jul 15'!E18,'Aug 15'!E18,'Sep 15'!E18,'Oct 15'!E18,'Nov 15'!E18,'Dec 15'!E18,'Jan 16'!E18,'Feb 16'!E18,'Mar 16'!E18,'Apr 16'!E18,'May 16'!E18,'Jun 16'!E18)</f>
        <v>853.08333333333337</v>
      </c>
      <c r="F18" s="10">
        <f t="shared" si="3"/>
        <v>1170.25</v>
      </c>
      <c r="G18" s="125">
        <f>('Jul 15'!H18+'Sep 15'!H18+'Oct 15'!H18+'Nov 15'!H18+'Dec 15'!H18+'Jan 16'!H18+'Feb 16'!H18+'Mar 16'!H18+'Apr 16'!H18+'May 16'!H18+'Jun 16'!H18)/12</f>
        <v>103.08333333333333</v>
      </c>
      <c r="H18" s="10">
        <f>('Jul 15'!I18+'Sep 15'!I18+'Oct 15'!I18+'Nov 15'!I18+'Dec 15'!I18+'Jan 16'!I18+'Feb 16'!I18+'Mar 16'!I18+'Apr 16'!I18+'May 16'!I18+'Jun 16'!I18)/12</f>
        <v>51.833333333333336</v>
      </c>
      <c r="I18" s="10">
        <f>('Jul 15'!J18+'Sep 15'!J18+'Oct 15'!J18+'Nov 15'!J18+'Dec 15'!J18+'Jan 16'!J18+'Feb 16'!J18+'Mar 16'!J18+'Apr 16'!J18+'May 16'!J18+'Jun 16'!J18)/12</f>
        <v>463.5</v>
      </c>
      <c r="J18" s="9">
        <f>SUM(G18:I18)</f>
        <v>618.41666666666663</v>
      </c>
      <c r="K18" s="138">
        <v>7437150.0783759514</v>
      </c>
      <c r="L18" s="121"/>
      <c r="M18" s="39"/>
    </row>
    <row r="19" spans="1:13" x14ac:dyDescent="0.2">
      <c r="A19">
        <f>'SFY 09'!A19</f>
        <v>16</v>
      </c>
      <c r="B19" t="str">
        <f>'SFY 09'!B19</f>
        <v>Prince George's</v>
      </c>
      <c r="C19" s="125">
        <f>AVERAGE('Jul 15'!C19,'Aug 15'!C19,'Sep 15'!C19,'Oct 15'!C19,'Nov 15'!C19,'Dec 15'!C19,'Jan 16'!C19,'Feb 16'!C19,'Mar 16'!C19,'Apr 16'!C19,'May 16'!C19,'Jun 16'!C19)</f>
        <v>622.08333333333337</v>
      </c>
      <c r="D19" s="10">
        <f>AVERAGE('Jul 15'!D19,'Aug 15'!D19,'Sep 15'!D19,'Oct 15'!D19,'Nov 15'!D19,'Dec 15'!D19,'Jan 16'!D19,'Feb 16'!D19,'Mar 16'!D19,'Apr 16'!D19,'May 16'!D19,'Jun 16'!D19)</f>
        <v>156.33333333333334</v>
      </c>
      <c r="E19" s="10">
        <f>AVERAGE('Jul 15'!E19,'Aug 15'!E19,'Sep 15'!E19,'Oct 15'!E19,'Nov 15'!E19,'Dec 15'!E19,'Jan 16'!E19,'Feb 16'!E19,'Mar 16'!E19,'Apr 16'!E19,'May 16'!E19,'Jun 16'!E19)</f>
        <v>1640.8333333333333</v>
      </c>
      <c r="F19" s="10">
        <f t="shared" si="3"/>
        <v>2419.25</v>
      </c>
      <c r="G19" s="125">
        <f>('Jul 15'!H19+'Sep 15'!H19+'Oct 15'!H19+'Nov 15'!H19+'Dec 15'!H19+'Jan 16'!H19+'Feb 16'!H19+'Mar 16'!H19+'Apr 16'!H19+'May 16'!H19+'Jun 16'!H19)/12</f>
        <v>293.91666666666669</v>
      </c>
      <c r="H19" s="10">
        <f>('Jul 15'!I19+'Sep 15'!I19+'Oct 15'!I19+'Nov 15'!I19+'Dec 15'!I19+'Jan 16'!I19+'Feb 16'!I19+'Mar 16'!I19+'Apr 16'!I19+'May 16'!I19+'Jun 16'!I19)/12</f>
        <v>70.416666666666671</v>
      </c>
      <c r="I19" s="10">
        <f>('Jul 15'!J19+'Sep 15'!J19+'Oct 15'!J19+'Nov 15'!J19+'Dec 15'!J19+'Jan 16'!J19+'Feb 16'!J19+'Mar 16'!J19+'Apr 16'!J19+'May 16'!J19+'Jun 16'!J19)/12</f>
        <v>876.5</v>
      </c>
      <c r="J19" s="9">
        <f t="shared" si="1"/>
        <v>1240.8333333333335</v>
      </c>
      <c r="K19" s="138">
        <v>13147038.797925716</v>
      </c>
      <c r="L19" s="121"/>
      <c r="M19" s="39"/>
    </row>
    <row r="20" spans="1:13" x14ac:dyDescent="0.2">
      <c r="A20">
        <f>'SFY 09'!A20</f>
        <v>17</v>
      </c>
      <c r="B20" t="str">
        <f>'SFY 09'!B20</f>
        <v>Queen Anne's</v>
      </c>
      <c r="C20" s="125">
        <f>AVERAGE('Jul 15'!C20,'Aug 15'!C20,'Sep 15'!C20,'Oct 15'!C20,'Nov 15'!C20,'Dec 15'!C20,'Jan 16'!C20,'Feb 16'!C20,'Mar 16'!C20,'Apr 16'!C20,'May 16'!C20,'Jun 16'!C20)</f>
        <v>9.6666666666666661</v>
      </c>
      <c r="D20" s="10">
        <f>AVERAGE('Jul 15'!D20,'Aug 15'!D20,'Sep 15'!D20,'Oct 15'!D20,'Nov 15'!D20,'Dec 15'!D20,'Jan 16'!D20,'Feb 16'!D20,'Mar 16'!D20,'Apr 16'!D20,'May 16'!D20,'Jun 16'!D20)</f>
        <v>4.333333333333333</v>
      </c>
      <c r="E20" s="10">
        <f>AVERAGE('Jul 15'!E20,'Aug 15'!E20,'Sep 15'!E20,'Oct 15'!E20,'Nov 15'!E20,'Dec 15'!E20,'Jan 16'!E20,'Feb 16'!E20,'Mar 16'!E20,'Apr 16'!E20,'May 16'!E20,'Jun 16'!E20)</f>
        <v>36.583333333333336</v>
      </c>
      <c r="F20" s="10">
        <f t="shared" si="3"/>
        <v>50.583333333333336</v>
      </c>
      <c r="G20" s="125">
        <f>('Jul 15'!H20+'Sep 15'!H20+'Oct 15'!H20+'Nov 15'!H20+'Dec 15'!H20+'Jan 16'!H20+'Feb 16'!H20+'Mar 16'!H20+'Apr 16'!H20+'May 16'!H20+'Jun 16'!H20)/12</f>
        <v>4.833333333333333</v>
      </c>
      <c r="H20" s="10">
        <f>('Jul 15'!I20+'Sep 15'!I20+'Oct 15'!I20+'Nov 15'!I20+'Dec 15'!I20+'Jan 16'!I20+'Feb 16'!I20+'Mar 16'!I20+'Apr 16'!I20+'May 16'!I20+'Jun 16'!I20)/12</f>
        <v>1.9166666666666667</v>
      </c>
      <c r="I20" s="10">
        <f>('Jul 15'!J20+'Sep 15'!J20+'Oct 15'!J20+'Nov 15'!J20+'Dec 15'!J20+'Jan 16'!J20+'Feb 16'!J20+'Mar 16'!J20+'Apr 16'!J20+'May 16'!J20+'Jun 16'!J20)/12</f>
        <v>21.666666666666668</v>
      </c>
      <c r="J20" s="9">
        <f t="shared" si="1"/>
        <v>28.416666666666668</v>
      </c>
      <c r="K20" s="138">
        <v>220194.54651368549</v>
      </c>
      <c r="L20" s="121"/>
      <c r="M20" s="39"/>
    </row>
    <row r="21" spans="1:13" x14ac:dyDescent="0.2">
      <c r="A21">
        <f>'SFY 09'!A21</f>
        <v>18</v>
      </c>
      <c r="B21" t="str">
        <f>'SFY 09'!B21</f>
        <v>St. Mary's</v>
      </c>
      <c r="C21" s="125">
        <f>AVERAGE('Jul 15'!C21,'Aug 15'!C21,'Sep 15'!C21,'Oct 15'!C21,'Nov 15'!C21,'Dec 15'!C21,'Jan 16'!C21,'Feb 16'!C21,'Mar 16'!C21,'Apr 16'!C21,'May 16'!C21,'Jun 16'!C21)</f>
        <v>54.75</v>
      </c>
      <c r="D21" s="10">
        <f>AVERAGE('Jul 15'!D21,'Aug 15'!D21,'Sep 15'!D21,'Oct 15'!D21,'Nov 15'!D21,'Dec 15'!D21,'Jan 16'!D21,'Feb 16'!D21,'Mar 16'!D21,'Apr 16'!D21,'May 16'!D21,'Jun 16'!D21)</f>
        <v>24.916666666666668</v>
      </c>
      <c r="E21" s="10">
        <f>AVERAGE('Jul 15'!E21,'Aug 15'!E21,'Sep 15'!E21,'Oct 15'!E21,'Nov 15'!E21,'Dec 15'!E21,'Jan 16'!E21,'Feb 16'!E21,'Mar 16'!E21,'Apr 16'!E21,'May 16'!E21,'Jun 16'!E21)</f>
        <v>128.58333333333334</v>
      </c>
      <c r="F21" s="10">
        <f t="shared" si="3"/>
        <v>208.25</v>
      </c>
      <c r="G21" s="125">
        <f>('Jul 15'!H21+'Sep 15'!H21+'Oct 15'!H21+'Nov 15'!H21+'Dec 15'!H21+'Jan 16'!H21+'Feb 16'!H21+'Mar 16'!H21+'Apr 16'!H21+'May 16'!H21+'Jun 16'!H21)/12</f>
        <v>22.083333333333332</v>
      </c>
      <c r="H21" s="10">
        <f>('Jul 15'!I21+'Sep 15'!I21+'Oct 15'!I21+'Nov 15'!I21+'Dec 15'!I21+'Jan 16'!I21+'Feb 16'!I21+'Mar 16'!I21+'Apr 16'!I21+'May 16'!I21+'Jun 16'!I21)/12</f>
        <v>10.416666666666666</v>
      </c>
      <c r="I21" s="10">
        <f>('Jul 15'!J21+'Sep 15'!J21+'Oct 15'!J21+'Nov 15'!J21+'Dec 15'!J21+'Jan 16'!J21+'Feb 16'!J21+'Mar 16'!J21+'Apr 16'!J21+'May 16'!J21+'Jun 16'!J21)/12</f>
        <v>63.416666666666664</v>
      </c>
      <c r="J21" s="9">
        <f t="shared" si="1"/>
        <v>95.916666666666657</v>
      </c>
      <c r="K21" s="138">
        <v>756846.84006218135</v>
      </c>
      <c r="L21" s="121"/>
      <c r="M21" s="39"/>
    </row>
    <row r="22" spans="1:13" x14ac:dyDescent="0.2">
      <c r="A22">
        <f>'SFY 09'!A22</f>
        <v>19</v>
      </c>
      <c r="B22" t="str">
        <f>'SFY 09'!B22</f>
        <v>Somerset</v>
      </c>
      <c r="C22" s="125">
        <f>AVERAGE('Jul 15'!C22,'Aug 15'!C22,'Sep 15'!C22,'Oct 15'!C22,'Nov 15'!C22,'Dec 15'!C22,'Jan 16'!C22,'Feb 16'!C22,'Mar 16'!C22,'Apr 16'!C22,'May 16'!C22,'Jun 16'!C22)</f>
        <v>38.5</v>
      </c>
      <c r="D22" s="10">
        <f>AVERAGE('Jul 15'!D22,'Aug 15'!D22,'Sep 15'!D22,'Oct 15'!D22,'Nov 15'!D22,'Dec 15'!D22,'Jan 16'!D22,'Feb 16'!D22,'Mar 16'!D22,'Apr 16'!D22,'May 16'!D22,'Jun 16'!D22)</f>
        <v>31.083333333333332</v>
      </c>
      <c r="E22" s="10">
        <f>AVERAGE('Jul 15'!E22,'Aug 15'!E22,'Sep 15'!E22,'Oct 15'!E22,'Nov 15'!E22,'Dec 15'!E22,'Jan 16'!E22,'Feb 16'!E22,'Mar 16'!E22,'Apr 16'!E22,'May 16'!E22,'Jun 16'!E22)</f>
        <v>155.41666666666666</v>
      </c>
      <c r="F22" s="10">
        <f t="shared" si="3"/>
        <v>225</v>
      </c>
      <c r="G22" s="125">
        <f>('Jul 15'!H22+'Sep 15'!H22+'Oct 15'!H22+'Nov 15'!H22+'Dec 15'!H22+'Jan 16'!H22+'Feb 16'!H22+'Mar 16'!H22+'Apr 16'!H22+'May 16'!H22+'Jun 16'!H22)/12</f>
        <v>19.416666666666668</v>
      </c>
      <c r="H22" s="10">
        <f>('Jul 15'!I22+'Sep 15'!I22+'Oct 15'!I22+'Nov 15'!I22+'Dec 15'!I22+'Jan 16'!I22+'Feb 16'!I22+'Mar 16'!I22+'Apr 16'!I22+'May 16'!I22+'Jun 16'!I22)/12</f>
        <v>13.166666666666666</v>
      </c>
      <c r="I22" s="10">
        <f>('Jul 15'!J22+'Sep 15'!J22+'Oct 15'!J22+'Nov 15'!J22+'Dec 15'!J22+'Jan 16'!J22+'Feb 16'!J22+'Mar 16'!J22+'Apr 16'!J22+'May 16'!J22+'Jun 16'!J22)/12</f>
        <v>80</v>
      </c>
      <c r="J22" s="9">
        <f t="shared" si="1"/>
        <v>112.58333333333334</v>
      </c>
      <c r="K22" s="138">
        <v>836828.37511043099</v>
      </c>
      <c r="L22" s="121"/>
      <c r="M22" s="39"/>
    </row>
    <row r="23" spans="1:13" x14ac:dyDescent="0.2">
      <c r="A23">
        <f>'SFY 09'!A23</f>
        <v>20</v>
      </c>
      <c r="B23" t="str">
        <f>'SFY 09'!B23</f>
        <v>Talbot</v>
      </c>
      <c r="C23" s="125">
        <f>AVERAGE('Jul 15'!C23,'Aug 15'!C23,'Sep 15'!C23,'Oct 15'!C23,'Nov 15'!C23,'Dec 15'!C23,'Jan 16'!C23,'Feb 16'!C23,'Mar 16'!C23,'Apr 16'!C23,'May 16'!C23,'Jun 16'!C23)</f>
        <v>2</v>
      </c>
      <c r="D23" s="10">
        <f>AVERAGE('Jul 15'!D23,'Aug 15'!D23,'Sep 15'!D23,'Oct 15'!D23,'Nov 15'!D23,'Dec 15'!D23,'Jan 16'!D23,'Feb 16'!D23,'Mar 16'!D23,'Apr 16'!D23,'May 16'!D23,'Jun 16'!D23)</f>
        <v>1</v>
      </c>
      <c r="E23" s="10">
        <f>AVERAGE('Jul 15'!E23,'Aug 15'!E23,'Sep 15'!E23,'Oct 15'!E23,'Nov 15'!E23,'Dec 15'!E23,'Jan 16'!E23,'Feb 16'!E23,'Mar 16'!E23,'Apr 16'!E23,'May 16'!E23,'Jun 16'!E23)</f>
        <v>120.08333333333333</v>
      </c>
      <c r="F23" s="10">
        <f t="shared" si="3"/>
        <v>123.08333333333333</v>
      </c>
      <c r="G23" s="125">
        <f>('Jul 15'!H23+'Sep 15'!H23+'Oct 15'!H23+'Nov 15'!H23+'Dec 15'!H23+'Jan 16'!H23+'Feb 16'!H23+'Mar 16'!H23+'Apr 16'!H23+'May 16'!H23+'Jun 16'!H23)/12</f>
        <v>1.5833333333333333</v>
      </c>
      <c r="H23" s="10">
        <f>('Jul 15'!I23+'Sep 15'!I23+'Oct 15'!I23+'Nov 15'!I23+'Dec 15'!I23+'Jan 16'!I23+'Feb 16'!I23+'Mar 16'!I23+'Apr 16'!I23+'May 16'!I23+'Jun 16'!I23)/12</f>
        <v>0.5</v>
      </c>
      <c r="I23" s="10">
        <f>('Jul 15'!J23+'Sep 15'!J23+'Oct 15'!J23+'Nov 15'!J23+'Dec 15'!J23+'Jan 16'!J23+'Feb 16'!J23+'Mar 16'!J23+'Apr 16'!J23+'May 16'!J23+'Jun 16'!J23)/12</f>
        <v>79.083333333333329</v>
      </c>
      <c r="J23" s="9">
        <f t="shared" si="1"/>
        <v>81.166666666666657</v>
      </c>
      <c r="K23" s="138">
        <v>521864.44236354996</v>
      </c>
      <c r="L23" s="121"/>
      <c r="M23" s="39"/>
    </row>
    <row r="24" spans="1:13" x14ac:dyDescent="0.2">
      <c r="A24">
        <f>'SFY 09'!A24</f>
        <v>21</v>
      </c>
      <c r="B24" t="str">
        <f>'SFY 09'!B24</f>
        <v>Washington</v>
      </c>
      <c r="C24" s="125">
        <f>AVERAGE('Jul 15'!C24,'Aug 15'!C24,'Sep 15'!C24,'Oct 15'!C24,'Nov 15'!C24,'Dec 15'!C24,'Jan 16'!C24,'Feb 16'!C24,'Mar 16'!C24,'Apr 16'!C24,'May 16'!C24,'Jun 16'!C24)</f>
        <v>49.583333333333336</v>
      </c>
      <c r="D24" s="10">
        <f>AVERAGE('Jul 15'!D24,'Aug 15'!D24,'Sep 15'!D24,'Oct 15'!D24,'Nov 15'!D24,'Dec 15'!D24,'Jan 16'!D24,'Feb 16'!D24,'Mar 16'!D24,'Apr 16'!D24,'May 16'!D24,'Jun 16'!D24)</f>
        <v>19.75</v>
      </c>
      <c r="E24" s="10">
        <f>AVERAGE('Jul 15'!E24,'Aug 15'!E24,'Sep 15'!E24,'Oct 15'!E24,'Nov 15'!E24,'Dec 15'!E24,'Jan 16'!E24,'Feb 16'!E24,'Mar 16'!E24,'Apr 16'!E24,'May 16'!E24,'Jun 16'!E24)</f>
        <v>284.66666666666669</v>
      </c>
      <c r="F24" s="10">
        <f t="shared" si="3"/>
        <v>354</v>
      </c>
      <c r="G24" s="125">
        <f>('Jul 15'!H24+'Sep 15'!H24+'Oct 15'!H24+'Nov 15'!H24+'Dec 15'!H24+'Jan 16'!H24+'Feb 16'!H24+'Mar 16'!H24+'Apr 16'!H24+'May 16'!H24+'Jun 16'!H24)/12</f>
        <v>21.833333333333332</v>
      </c>
      <c r="H24" s="10">
        <f>('Jul 15'!I24+'Sep 15'!I24+'Oct 15'!I24+'Nov 15'!I24+'Dec 15'!I24+'Jan 16'!I24+'Feb 16'!I24+'Mar 16'!I24+'Apr 16'!I24+'May 16'!I24+'Jun 16'!I24)/12</f>
        <v>11</v>
      </c>
      <c r="I24" s="10">
        <f>('Jul 15'!J24+'Sep 15'!J24+'Oct 15'!J24+'Nov 15'!J24+'Dec 15'!J24+'Jan 16'!J24+'Feb 16'!J24+'Mar 16'!J24+'Apr 16'!J24+'May 16'!J24+'Jun 16'!J24)/12</f>
        <v>157.41666666666666</v>
      </c>
      <c r="J24" s="9">
        <f t="shared" si="1"/>
        <v>190.25</v>
      </c>
      <c r="K24" s="138">
        <v>1254324.2160583939</v>
      </c>
      <c r="L24" s="121"/>
      <c r="M24" s="39"/>
    </row>
    <row r="25" spans="1:13" x14ac:dyDescent="0.2">
      <c r="A25">
        <f>'SFY 09'!A25</f>
        <v>22</v>
      </c>
      <c r="B25" t="str">
        <f>'SFY 09'!B25</f>
        <v>Wicomico</v>
      </c>
      <c r="C25" s="125">
        <f>AVERAGE('Jul 15'!C25,'Aug 15'!C25,'Sep 15'!C25,'Oct 15'!C25,'Nov 15'!C25,'Dec 15'!C25,'Jan 16'!C25,'Feb 16'!C25,'Mar 16'!C25,'Apr 16'!C25,'May 16'!C25,'Jun 16'!C25)</f>
        <v>15.166666666666666</v>
      </c>
      <c r="D25" s="10">
        <f>AVERAGE('Jul 15'!D25,'Aug 15'!D25,'Sep 15'!D25,'Oct 15'!D25,'Nov 15'!D25,'Dec 15'!D25,'Jan 16'!D25,'Feb 16'!D25,'Mar 16'!D25,'Apr 16'!D25,'May 16'!D25,'Jun 16'!D25)</f>
        <v>18.583333333333332</v>
      </c>
      <c r="E25" s="10">
        <f>AVERAGE('Jul 15'!E25,'Aug 15'!E25,'Sep 15'!E25,'Oct 15'!E25,'Nov 15'!E25,'Dec 15'!E25,'Jan 16'!E25,'Feb 16'!E25,'Mar 16'!E25,'Apr 16'!E25,'May 16'!E25,'Jun 16'!E25)</f>
        <v>306.08333333333331</v>
      </c>
      <c r="F25" s="10">
        <f t="shared" si="3"/>
        <v>339.83333333333331</v>
      </c>
      <c r="G25" s="125">
        <f>('Jul 15'!H25+'Sep 15'!H25+'Oct 15'!H25+'Nov 15'!H25+'Dec 15'!H25+'Jan 16'!H25+'Feb 16'!H25+'Mar 16'!H25+'Apr 16'!H25+'May 16'!H25+'Jun 16'!H25)/12</f>
        <v>7.416666666666667</v>
      </c>
      <c r="H25" s="10">
        <f>('Jul 15'!I25+'Sep 15'!I25+'Oct 15'!I25+'Nov 15'!I25+'Dec 15'!I25+'Jan 16'!I25+'Feb 16'!I25+'Mar 16'!I25+'Apr 16'!I25+'May 16'!I25+'Jun 16'!I25)/12</f>
        <v>10.416666666666666</v>
      </c>
      <c r="I25" s="10">
        <f>('Jul 15'!J25+'Sep 15'!J25+'Oct 15'!J25+'Nov 15'!J25+'Dec 15'!J25+'Jan 16'!J25+'Feb 16'!J25+'Mar 16'!J25+'Apr 16'!J25+'May 16'!J25+'Jun 16'!J25)/12</f>
        <v>168.66666666666666</v>
      </c>
      <c r="J25" s="9">
        <f t="shared" si="1"/>
        <v>186.5</v>
      </c>
      <c r="K25" s="138">
        <v>1160816.807796279</v>
      </c>
      <c r="L25" s="121"/>
      <c r="M25" s="39"/>
    </row>
    <row r="26" spans="1:13" x14ac:dyDescent="0.2">
      <c r="A26">
        <f>'SFY 09'!A26</f>
        <v>23</v>
      </c>
      <c r="B26" t="str">
        <f>'SFY 09'!B26</f>
        <v>Worcester</v>
      </c>
      <c r="C26" s="125">
        <f>AVERAGE('Jul 15'!C26,'Aug 15'!C26,'Sep 15'!C26,'Oct 15'!C26,'Nov 15'!C26,'Dec 15'!C26,'Jan 16'!C26,'Feb 16'!C26,'Mar 16'!C26,'Apr 16'!C26,'May 16'!C26,'Jun 16'!C26)</f>
        <v>14.583333333333334</v>
      </c>
      <c r="D26" s="10">
        <f>AVERAGE('Jul 15'!D26,'Aug 15'!D26,'Sep 15'!D26,'Oct 15'!D26,'Nov 15'!D26,'Dec 15'!D26,'Jan 16'!D26,'Feb 16'!D26,'Mar 16'!D26,'Apr 16'!D26,'May 16'!D26,'Jun 16'!D26)</f>
        <v>3.0833333333333335</v>
      </c>
      <c r="E26" s="10">
        <f>AVERAGE('Jul 15'!E26,'Aug 15'!E26,'Sep 15'!E26,'Oct 15'!E26,'Nov 15'!E26,'Dec 15'!E26,'Jan 16'!E26,'Feb 16'!E26,'Mar 16'!E26,'Apr 16'!E26,'May 16'!E26,'Jun 16'!E26)</f>
        <v>120</v>
      </c>
      <c r="F26" s="10">
        <f t="shared" si="3"/>
        <v>137.66666666666666</v>
      </c>
      <c r="G26" s="125">
        <f>('Jul 15'!H26+'Sep 15'!H26+'Oct 15'!H26+'Nov 15'!H26+'Dec 15'!H26+'Jan 16'!H26+'Feb 16'!H26+'Mar 16'!H26+'Apr 16'!H26+'May 16'!H26+'Jun 16'!H26)/12</f>
        <v>7.5</v>
      </c>
      <c r="H26" s="10">
        <f>('Jul 15'!I26+'Sep 15'!I26+'Oct 15'!I26+'Nov 15'!I26+'Dec 15'!I26+'Jan 16'!I26+'Feb 16'!I26+'Mar 16'!I26+'Apr 16'!I26+'May 16'!I26+'Jun 16'!I26)/12</f>
        <v>1.5</v>
      </c>
      <c r="I26" s="10">
        <f>('Jul 15'!J26+'Sep 15'!J26+'Oct 15'!J26+'Nov 15'!J26+'Dec 15'!J26+'Jan 16'!J26+'Feb 16'!J26+'Mar 16'!J26+'Apr 16'!J26+'May 16'!J26+'Jun 16'!J26)/12</f>
        <v>70.833333333333329</v>
      </c>
      <c r="J26" s="9">
        <f t="shared" si="1"/>
        <v>79.833333333333329</v>
      </c>
      <c r="K26" s="138">
        <v>504653.53523670969</v>
      </c>
      <c r="L26" s="121"/>
      <c r="M26" s="39"/>
    </row>
    <row r="27" spans="1:13" x14ac:dyDescent="0.2">
      <c r="A27">
        <f>'SFY 09'!A27</f>
        <v>30</v>
      </c>
      <c r="B27" t="str">
        <f>'SFY 09'!B27</f>
        <v>Baltimore City</v>
      </c>
      <c r="C27" s="126">
        <f>AVERAGE('Jul 15'!C27,'Aug 15'!C27,'Sep 15'!C27,'Oct 15'!C27,'Nov 15'!C27,'Dec 15'!C27,'Jan 16'!C27,'Feb 16'!C27,'Mar 16'!C27,'Apr 16'!C27,'May 16'!C27,'Jun 16'!C27)</f>
        <v>1983</v>
      </c>
      <c r="D27" s="11">
        <f>AVERAGE('Jul 15'!D27,'Aug 15'!D27,'Sep 15'!D27,'Oct 15'!D27,'Nov 15'!D27,'Dec 15'!D27,'Jan 16'!D27,'Feb 16'!D27,'Mar 16'!D27,'Apr 16'!D27,'May 16'!D27,'Jun 16'!D27)</f>
        <v>475</v>
      </c>
      <c r="E27" s="11">
        <f>AVERAGE('Jul 15'!E27,'Aug 15'!E27,'Sep 15'!E27,'Oct 15'!E27,'Nov 15'!E27,'Dec 15'!E27,'Jan 16'!E27,'Feb 16'!E27,'Mar 16'!E27,'Apr 16'!E27,'May 16'!E27,'Jun 16'!E27)</f>
        <v>1733.1666666666667</v>
      </c>
      <c r="F27" s="11">
        <f>SUM(C27:E27)</f>
        <v>4191.166666666667</v>
      </c>
      <c r="G27" s="126">
        <f>('Jul 15'!H27+'Sep 15'!H27+'Oct 15'!H27+'Nov 15'!H27+'Dec 15'!H27+'Jan 16'!H27+'Feb 16'!H27+'Mar 16'!H27+'Apr 16'!H27+'May 16'!H27+'Jun 16'!H27)/12</f>
        <v>1006.5</v>
      </c>
      <c r="H27" s="11">
        <f>('Jul 15'!I27+'Sep 15'!I27+'Oct 15'!I27+'Nov 15'!I27+'Dec 15'!I27+'Jan 16'!I27+'Feb 16'!I27+'Mar 16'!I27+'Apr 16'!I27+'May 16'!I27+'Jun 16'!I27)/12</f>
        <v>245.58333333333334</v>
      </c>
      <c r="I27" s="11">
        <f>('Jul 15'!J27+'Sep 15'!J27+'Oct 15'!J27+'Nov 15'!J27+'Dec 15'!J27+'Jan 16'!J27+'Feb 16'!J27+'Mar 16'!J27+'Apr 16'!J27+'May 16'!J27+'Jun 16'!J27)/12</f>
        <v>950.25</v>
      </c>
      <c r="J27" s="81">
        <f>SUM(G27:I27)</f>
        <v>2202.333333333333</v>
      </c>
      <c r="K27" s="82">
        <v>22622173.1623585</v>
      </c>
      <c r="L27" s="121"/>
      <c r="M27" s="39"/>
    </row>
    <row r="28" spans="1:13" x14ac:dyDescent="0.2">
      <c r="B28" t="s">
        <v>130</v>
      </c>
      <c r="K28" s="136"/>
      <c r="L28" s="18"/>
    </row>
    <row r="29" spans="1:13" x14ac:dyDescent="0.2">
      <c r="B29" t="str">
        <f>'SFY 09'!B28</f>
        <v>Total</v>
      </c>
      <c r="C29" s="50">
        <f>AVERAGE('Jul 15'!C28,'Aug 15'!C28,'Sep 15'!C28,'Oct 15'!C28,'Nov 15'!C28,'Dec 15'!C28,'Jan 16'!C28,'Feb 16'!C28,'Mar 16'!C28,'Apr 16'!C28,'May 16'!C28,'Jun 16'!C28)</f>
        <v>4153.833333333333</v>
      </c>
      <c r="D29" s="27">
        <f>AVERAGE('Jul 15'!D28,'Aug 15'!D28,'Sep 15'!D28,'Oct 15'!D28,'Nov 15'!D28,'Dec 15'!D28,'Jan 16'!D28,'Feb 16'!D28,'Mar 16'!D28,'Apr 16'!D28,'May 16'!D28,'Jun 16'!D28)</f>
        <v>1233.5833333333333</v>
      </c>
      <c r="E29" s="27">
        <f>AVERAGE('Jul 15'!E28,'Aug 15'!E28,'Sep 15'!E28,'Oct 15'!E28,'Nov 15'!E28,'Dec 15'!E28,'Jan 16'!E28,'Feb 16'!E28,'Mar 16'!E28,'Apr 16'!E28,'May 16'!E28,'Jun 16'!E28)</f>
        <v>9806.25</v>
      </c>
      <c r="F29" s="27">
        <f>SUM(F4:F27)</f>
        <v>15193.666666666668</v>
      </c>
      <c r="G29" s="50">
        <f>('Jul 15'!H28+'Sep 15'!H28+'Oct 15'!H28+'Nov 15'!H28+'Dec 15'!H28+'Jan 16'!H28+'Feb 16'!H28+'Mar 16'!H28+'Apr 16'!H28+'May 16'!H28+'Jun 16'!H28)/12</f>
        <v>2082.5833333333335</v>
      </c>
      <c r="H29" s="27">
        <f>('Jul 15'!I28+'Sep 15'!I28+'Oct 15'!I28+'Nov 15'!I28+'Dec 15'!I28+'Jan 16'!I28+'Feb 16'!I28+'Mar 16'!I28+'Apr 16'!I28+'May 16'!I28+'Jun 16'!I28)/12</f>
        <v>624.91666666666663</v>
      </c>
      <c r="I29" s="27">
        <f>('Jul 15'!J28+'Sep 15'!J28+'Oct 15'!J28+'Nov 15'!J28+'Dec 15'!J28+'Jan 16'!J28+'Feb 16'!J28+'Mar 16'!J28+'Apr 16'!J28+'May 16'!J28+'Jun 16'!J28)/12</f>
        <v>5361</v>
      </c>
      <c r="J29" s="27">
        <f>SUM(J4:J27)</f>
        <v>8068.5</v>
      </c>
      <c r="K29" s="136">
        <v>78911597</v>
      </c>
      <c r="M29" s="85"/>
    </row>
    <row r="30" spans="1:13" x14ac:dyDescent="0.2">
      <c r="B30" t="s">
        <v>70</v>
      </c>
      <c r="F30" s="119">
        <f>$K29/F29</f>
        <v>5193.7164827450033</v>
      </c>
      <c r="G30" s="18"/>
      <c r="H30" s="18"/>
      <c r="I30" s="18"/>
      <c r="J30" s="119">
        <f>$K29/J29</f>
        <v>9780.206605936668</v>
      </c>
      <c r="K30" s="132"/>
    </row>
  </sheetData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D13" sqref="D13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172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23</v>
      </c>
      <c r="D4" s="73">
        <v>9</v>
      </c>
      <c r="E4" s="73">
        <v>117</v>
      </c>
      <c r="F4" s="95">
        <f>SUM(C4:E4)</f>
        <v>149</v>
      </c>
      <c r="G4" s="129">
        <f>F4/F$28</f>
        <v>1.0116097494738272E-2</v>
      </c>
      <c r="H4" s="6">
        <v>12</v>
      </c>
      <c r="I4">
        <v>6</v>
      </c>
      <c r="J4">
        <v>67</v>
      </c>
      <c r="K4" s="95">
        <f t="shared" ref="K4:K27" si="0">SUM(H4:J4)</f>
        <v>85</v>
      </c>
      <c r="L4" s="39">
        <v>6361.8533299999999</v>
      </c>
      <c r="M4" s="39">
        <v>2772.0441700000001</v>
      </c>
      <c r="N4" s="39">
        <v>33242.635799999996</v>
      </c>
      <c r="O4" s="98">
        <f>SUM(L4:N4)</f>
        <v>42376.533299999996</v>
      </c>
      <c r="P4" s="128"/>
      <c r="Q4" s="122"/>
    </row>
    <row r="5" spans="1:21" x14ac:dyDescent="0.2">
      <c r="A5" s="4">
        <v>2</v>
      </c>
      <c r="B5" s="15" t="s">
        <v>5</v>
      </c>
      <c r="C5" s="73">
        <v>91</v>
      </c>
      <c r="D5" s="73">
        <v>24</v>
      </c>
      <c r="E5" s="73">
        <v>325</v>
      </c>
      <c r="F5" s="95">
        <f t="shared" ref="F5:F25" si="1">SUM(C5:E5)</f>
        <v>440</v>
      </c>
      <c r="G5" s="129">
        <f t="shared" ref="G5:G27" si="2">F5/F$28</f>
        <v>2.9873039581777446E-2</v>
      </c>
      <c r="H5" s="4">
        <v>46</v>
      </c>
      <c r="I5">
        <v>15</v>
      </c>
      <c r="J5">
        <v>184</v>
      </c>
      <c r="K5" s="95">
        <f t="shared" si="0"/>
        <v>245</v>
      </c>
      <c r="L5" s="39">
        <v>36858.791700000002</v>
      </c>
      <c r="M5" s="39">
        <v>9283.7766699999993</v>
      </c>
      <c r="N5" s="39">
        <v>125028.876</v>
      </c>
      <c r="O5" s="98">
        <f t="shared" ref="O5:O27" si="3">SUM(L5:N5)</f>
        <v>171171.44437000001</v>
      </c>
      <c r="P5" s="128"/>
      <c r="Q5" s="122"/>
    </row>
    <row r="6" spans="1:21" x14ac:dyDescent="0.2">
      <c r="A6" s="4">
        <v>3</v>
      </c>
      <c r="B6" s="15" t="s">
        <v>6</v>
      </c>
      <c r="C6" s="73">
        <v>843</v>
      </c>
      <c r="D6" s="73">
        <v>233</v>
      </c>
      <c r="E6" s="73">
        <v>1898</v>
      </c>
      <c r="F6" s="95">
        <f t="shared" si="1"/>
        <v>2974</v>
      </c>
      <c r="G6" s="129">
        <f t="shared" si="2"/>
        <v>0.20191459026410483</v>
      </c>
      <c r="H6" s="4">
        <v>476</v>
      </c>
      <c r="I6">
        <v>119</v>
      </c>
      <c r="J6">
        <v>1132</v>
      </c>
      <c r="K6" s="95">
        <f t="shared" si="0"/>
        <v>1727</v>
      </c>
      <c r="L6" s="39">
        <v>389253.12800000003</v>
      </c>
      <c r="M6" s="39">
        <v>104732.333</v>
      </c>
      <c r="N6" s="39">
        <v>796487.13100000005</v>
      </c>
      <c r="O6" s="98">
        <f t="shared" si="3"/>
        <v>1290472.5920000002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21</v>
      </c>
      <c r="D7" s="73">
        <v>9</v>
      </c>
      <c r="E7" s="73">
        <v>105</v>
      </c>
      <c r="F7" s="95">
        <f t="shared" si="1"/>
        <v>135</v>
      </c>
      <c r="G7" s="129">
        <f t="shared" si="2"/>
        <v>9.1655916898635351E-3</v>
      </c>
      <c r="H7" s="4">
        <v>11</v>
      </c>
      <c r="I7">
        <v>4</v>
      </c>
      <c r="J7">
        <v>66</v>
      </c>
      <c r="K7" s="95">
        <f t="shared" si="0"/>
        <v>81</v>
      </c>
      <c r="L7" s="39">
        <v>8711.8525000000009</v>
      </c>
      <c r="M7" s="39">
        <v>4192.76</v>
      </c>
      <c r="N7" s="39">
        <v>40253.7958</v>
      </c>
      <c r="O7" s="98">
        <f t="shared" si="3"/>
        <v>53158.408300000003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19</v>
      </c>
      <c r="D8" s="73">
        <v>3</v>
      </c>
      <c r="E8" s="73">
        <v>84</v>
      </c>
      <c r="F8" s="95">
        <f t="shared" si="1"/>
        <v>106</v>
      </c>
      <c r="G8" s="129">
        <f t="shared" si="2"/>
        <v>7.1966868083372937E-3</v>
      </c>
      <c r="H8" s="4">
        <v>10</v>
      </c>
      <c r="I8">
        <v>2</v>
      </c>
      <c r="J8">
        <v>53</v>
      </c>
      <c r="K8" s="95">
        <f t="shared" si="0"/>
        <v>65</v>
      </c>
      <c r="L8" s="39">
        <v>6832.1824999999999</v>
      </c>
      <c r="M8" s="39">
        <v>882.85166700000002</v>
      </c>
      <c r="N8" s="39">
        <v>25666.950799999999</v>
      </c>
      <c r="O8" s="98">
        <f t="shared" si="3"/>
        <v>33381.984966999997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14</v>
      </c>
      <c r="D9" s="73">
        <v>9</v>
      </c>
      <c r="E9" s="73">
        <v>214</v>
      </c>
      <c r="F9" s="95">
        <f t="shared" si="1"/>
        <v>237</v>
      </c>
      <c r="G9" s="129">
        <f t="shared" si="2"/>
        <v>1.609070541109376E-2</v>
      </c>
      <c r="H9" s="4">
        <v>11</v>
      </c>
      <c r="I9">
        <v>5</v>
      </c>
      <c r="J9">
        <v>133</v>
      </c>
      <c r="K9" s="95">
        <f t="shared" si="0"/>
        <v>149</v>
      </c>
      <c r="L9" s="39">
        <v>7643.7616699999999</v>
      </c>
      <c r="M9" s="39">
        <v>5312.7533299999996</v>
      </c>
      <c r="N9" s="39">
        <v>80951.552500000005</v>
      </c>
      <c r="O9" s="98">
        <f t="shared" si="3"/>
        <v>93908.067500000005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13</v>
      </c>
      <c r="D10" s="73">
        <v>12</v>
      </c>
      <c r="E10" s="73">
        <v>183</v>
      </c>
      <c r="F10" s="95">
        <f t="shared" si="1"/>
        <v>208</v>
      </c>
      <c r="G10" s="129">
        <f t="shared" si="2"/>
        <v>1.412180052956752E-2</v>
      </c>
      <c r="H10" s="4">
        <v>8</v>
      </c>
      <c r="I10">
        <v>8</v>
      </c>
      <c r="J10">
        <v>103</v>
      </c>
      <c r="K10" s="95">
        <f t="shared" si="0"/>
        <v>119</v>
      </c>
      <c r="L10" s="39">
        <v>5533.71</v>
      </c>
      <c r="M10" s="39">
        <v>4509.9708300000002</v>
      </c>
      <c r="N10" s="39">
        <v>65201.175000000003</v>
      </c>
      <c r="O10" s="98">
        <f t="shared" si="3"/>
        <v>75244.85583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21</v>
      </c>
      <c r="D11" s="73">
        <v>20</v>
      </c>
      <c r="E11" s="73">
        <v>321</v>
      </c>
      <c r="F11" s="95">
        <f t="shared" si="1"/>
        <v>362</v>
      </c>
      <c r="G11" s="129">
        <f t="shared" si="2"/>
        <v>2.4577364383189627E-2</v>
      </c>
      <c r="H11" s="4">
        <v>9</v>
      </c>
      <c r="I11">
        <v>13</v>
      </c>
      <c r="J11">
        <v>194</v>
      </c>
      <c r="K11" s="95">
        <f t="shared" si="0"/>
        <v>216</v>
      </c>
      <c r="L11" s="39">
        <v>10560.94</v>
      </c>
      <c r="M11" s="39">
        <v>8358.3716700000004</v>
      </c>
      <c r="N11" s="39">
        <v>134103.342</v>
      </c>
      <c r="O11" s="98">
        <f t="shared" si="3"/>
        <v>153022.65367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15</v>
      </c>
      <c r="D12" s="73">
        <v>4</v>
      </c>
      <c r="E12" s="73">
        <v>128</v>
      </c>
      <c r="F12" s="95">
        <f t="shared" si="1"/>
        <v>147</v>
      </c>
      <c r="G12" s="129">
        <f t="shared" si="2"/>
        <v>9.9803109511847378E-3</v>
      </c>
      <c r="H12" s="4">
        <v>8</v>
      </c>
      <c r="I12">
        <v>3</v>
      </c>
      <c r="J12">
        <v>82</v>
      </c>
      <c r="K12" s="95">
        <f t="shared" si="0"/>
        <v>93</v>
      </c>
      <c r="L12" s="39">
        <v>6018.1333299999997</v>
      </c>
      <c r="M12" s="39">
        <v>1280.02333</v>
      </c>
      <c r="N12" s="39">
        <v>35285.033300000003</v>
      </c>
      <c r="O12" s="98">
        <f t="shared" si="3"/>
        <v>42583.189960000003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57</v>
      </c>
      <c r="D13" s="73">
        <v>27</v>
      </c>
      <c r="E13" s="73">
        <v>182</v>
      </c>
      <c r="F13" s="95">
        <f t="shared" si="1"/>
        <v>266</v>
      </c>
      <c r="G13" s="129">
        <f t="shared" si="2"/>
        <v>1.8059610292620001E-2</v>
      </c>
      <c r="H13" s="4">
        <v>30</v>
      </c>
      <c r="I13">
        <v>20</v>
      </c>
      <c r="J13">
        <v>100</v>
      </c>
      <c r="K13" s="95">
        <f t="shared" si="0"/>
        <v>150</v>
      </c>
      <c r="L13" s="39">
        <v>28154.424999999999</v>
      </c>
      <c r="M13" s="39">
        <v>12583.74</v>
      </c>
      <c r="N13" s="39">
        <v>77503.497499999998</v>
      </c>
      <c r="O13" s="98">
        <f t="shared" si="3"/>
        <v>118241.66250000001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8</v>
      </c>
      <c r="D14" s="73">
        <v>0</v>
      </c>
      <c r="E14" s="73">
        <v>14</v>
      </c>
      <c r="F14" s="95">
        <f t="shared" si="1"/>
        <v>22</v>
      </c>
      <c r="G14" s="129">
        <f t="shared" si="2"/>
        <v>1.4936519790888724E-3</v>
      </c>
      <c r="H14" s="4">
        <v>4</v>
      </c>
      <c r="I14">
        <v>0</v>
      </c>
      <c r="J14">
        <v>11</v>
      </c>
      <c r="K14" s="95">
        <f t="shared" si="0"/>
        <v>15</v>
      </c>
      <c r="L14" s="39">
        <v>1645.67</v>
      </c>
      <c r="M14" s="39">
        <v>0</v>
      </c>
      <c r="N14" s="39">
        <v>3659.24</v>
      </c>
      <c r="O14" s="98">
        <f t="shared" si="3"/>
        <v>5304.91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79</v>
      </c>
      <c r="D15" s="73">
        <v>42</v>
      </c>
      <c r="E15" s="73">
        <v>297</v>
      </c>
      <c r="F15" s="95">
        <f t="shared" si="1"/>
        <v>418</v>
      </c>
      <c r="G15" s="129">
        <f t="shared" si="2"/>
        <v>2.8379387602688575E-2</v>
      </c>
      <c r="H15" s="4">
        <v>45</v>
      </c>
      <c r="I15">
        <v>22</v>
      </c>
      <c r="J15">
        <v>174</v>
      </c>
      <c r="K15" s="95">
        <f t="shared" si="0"/>
        <v>241</v>
      </c>
      <c r="L15" s="39">
        <v>31033.881700000002</v>
      </c>
      <c r="M15" s="39">
        <v>18245.2075</v>
      </c>
      <c r="N15" s="39">
        <v>110977.598</v>
      </c>
      <c r="O15" s="98">
        <f t="shared" si="3"/>
        <v>160256.68719999999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93</v>
      </c>
      <c r="D16" s="73">
        <v>16</v>
      </c>
      <c r="E16" s="73">
        <v>372</v>
      </c>
      <c r="F16" s="95">
        <f t="shared" si="1"/>
        <v>481</v>
      </c>
      <c r="G16" s="129">
        <f t="shared" si="2"/>
        <v>3.265666372462489E-2</v>
      </c>
      <c r="H16" s="4">
        <v>52</v>
      </c>
      <c r="I16">
        <v>11</v>
      </c>
      <c r="J16">
        <v>212</v>
      </c>
      <c r="K16" s="95">
        <f t="shared" si="0"/>
        <v>275</v>
      </c>
      <c r="L16" s="39">
        <v>64131.491699999999</v>
      </c>
      <c r="M16" s="39">
        <v>8909.6366699999999</v>
      </c>
      <c r="N16" s="39">
        <v>194312.51699999999</v>
      </c>
      <c r="O16" s="98">
        <f t="shared" si="3"/>
        <v>267353.64536999998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3</v>
      </c>
      <c r="D17" s="73">
        <v>1</v>
      </c>
      <c r="E17" s="73">
        <v>28</v>
      </c>
      <c r="F17" s="95">
        <f t="shared" si="1"/>
        <v>32</v>
      </c>
      <c r="G17" s="129">
        <f t="shared" si="2"/>
        <v>2.1725846968565416E-3</v>
      </c>
      <c r="H17" s="4">
        <v>2</v>
      </c>
      <c r="I17">
        <v>1</v>
      </c>
      <c r="J17">
        <v>14</v>
      </c>
      <c r="K17" s="95">
        <f t="shared" si="0"/>
        <v>17</v>
      </c>
      <c r="L17" s="39">
        <v>1259.8733299999999</v>
      </c>
      <c r="M17" s="39">
        <v>196.776667</v>
      </c>
      <c r="N17" s="39">
        <v>7677.3341700000001</v>
      </c>
      <c r="O17" s="98">
        <f t="shared" si="3"/>
        <v>9133.9841670000005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183</v>
      </c>
      <c r="D18" s="73">
        <v>78</v>
      </c>
      <c r="E18" s="73">
        <v>807</v>
      </c>
      <c r="F18" s="95">
        <f t="shared" si="1"/>
        <v>1068</v>
      </c>
      <c r="G18" s="129">
        <f t="shared" si="2"/>
        <v>7.2510014257587074E-2</v>
      </c>
      <c r="H18" s="4">
        <v>98</v>
      </c>
      <c r="I18">
        <v>43</v>
      </c>
      <c r="J18">
        <v>470</v>
      </c>
      <c r="K18" s="95">
        <f t="shared" si="0"/>
        <v>611</v>
      </c>
      <c r="L18" s="39">
        <v>123949.55100000001</v>
      </c>
      <c r="M18" s="39">
        <v>40970.951699999998</v>
      </c>
      <c r="N18" s="39">
        <v>420844.72100000002</v>
      </c>
      <c r="O18" s="98">
        <f t="shared" si="3"/>
        <v>585765.22369999997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623</v>
      </c>
      <c r="D19" s="73">
        <v>172</v>
      </c>
      <c r="E19" s="73">
        <v>1702</v>
      </c>
      <c r="F19" s="95">
        <f t="shared" si="1"/>
        <v>2497</v>
      </c>
      <c r="G19" s="129">
        <f t="shared" si="2"/>
        <v>0.169529499626587</v>
      </c>
      <c r="H19" s="4">
        <v>325</v>
      </c>
      <c r="I19">
        <v>84</v>
      </c>
      <c r="J19">
        <v>994</v>
      </c>
      <c r="K19" s="95">
        <f t="shared" si="0"/>
        <v>1403</v>
      </c>
      <c r="L19" s="39">
        <v>307898.413</v>
      </c>
      <c r="M19" s="39">
        <v>78705.119999999995</v>
      </c>
      <c r="N19" s="39">
        <v>724574.59699999995</v>
      </c>
      <c r="O19" s="98">
        <f t="shared" si="3"/>
        <v>1111178.1299999999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13</v>
      </c>
      <c r="D20" s="73">
        <v>0</v>
      </c>
      <c r="E20" s="73">
        <v>26</v>
      </c>
      <c r="F20" s="95">
        <f t="shared" si="1"/>
        <v>39</v>
      </c>
      <c r="G20" s="129">
        <f t="shared" si="2"/>
        <v>2.6478375992939102E-3</v>
      </c>
      <c r="H20" s="4">
        <v>6</v>
      </c>
      <c r="I20">
        <v>0</v>
      </c>
      <c r="J20">
        <v>17</v>
      </c>
      <c r="K20" s="95">
        <f t="shared" si="0"/>
        <v>23</v>
      </c>
      <c r="L20" s="39">
        <v>5918.0550000000003</v>
      </c>
      <c r="M20" s="39">
        <v>0</v>
      </c>
      <c r="N20" s="39">
        <v>7976.0091700000003</v>
      </c>
      <c r="O20" s="98">
        <f t="shared" si="3"/>
        <v>13894.064170000001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59</v>
      </c>
      <c r="D21" s="73">
        <v>9</v>
      </c>
      <c r="E21" s="73">
        <v>133</v>
      </c>
      <c r="F21" s="95">
        <f t="shared" si="1"/>
        <v>201</v>
      </c>
      <c r="G21" s="129">
        <f t="shared" si="2"/>
        <v>1.3646547627130152E-2</v>
      </c>
      <c r="H21" s="4">
        <v>25</v>
      </c>
      <c r="I21">
        <v>3</v>
      </c>
      <c r="J21">
        <v>70</v>
      </c>
      <c r="K21" s="95">
        <f t="shared" si="0"/>
        <v>98</v>
      </c>
      <c r="L21" s="39">
        <v>19709.874199999998</v>
      </c>
      <c r="M21" s="39">
        <v>3029.5741699999999</v>
      </c>
      <c r="N21" s="39">
        <v>40113.818299999999</v>
      </c>
      <c r="O21" s="98">
        <f t="shared" si="3"/>
        <v>62853.266669999997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40</v>
      </c>
      <c r="D22" s="73">
        <v>6</v>
      </c>
      <c r="E22" s="73">
        <v>130</v>
      </c>
      <c r="F22" s="95">
        <f t="shared" si="1"/>
        <v>176</v>
      </c>
      <c r="G22" s="129">
        <f t="shared" si="2"/>
        <v>1.1949215832710979E-2</v>
      </c>
      <c r="H22" s="4">
        <v>20</v>
      </c>
      <c r="I22">
        <v>4</v>
      </c>
      <c r="J22">
        <v>70</v>
      </c>
      <c r="K22" s="95">
        <f t="shared" si="0"/>
        <v>94</v>
      </c>
      <c r="L22" s="39">
        <v>15407.014999999999</v>
      </c>
      <c r="M22" s="39">
        <v>2008.9875</v>
      </c>
      <c r="N22" s="39">
        <v>44690.013299999999</v>
      </c>
      <c r="O22" s="98">
        <f t="shared" si="3"/>
        <v>62106.015799999994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2</v>
      </c>
      <c r="D23" s="73">
        <v>4</v>
      </c>
      <c r="E23" s="73">
        <v>100</v>
      </c>
      <c r="F23" s="95">
        <f t="shared" si="1"/>
        <v>106</v>
      </c>
      <c r="G23" s="129">
        <f t="shared" si="2"/>
        <v>7.1966868083372937E-3</v>
      </c>
      <c r="H23" s="4">
        <v>2</v>
      </c>
      <c r="I23">
        <v>2</v>
      </c>
      <c r="J23">
        <v>73</v>
      </c>
      <c r="K23" s="95">
        <f t="shared" si="0"/>
        <v>77</v>
      </c>
      <c r="L23" s="39">
        <v>620.0675</v>
      </c>
      <c r="M23" s="39">
        <v>1021.88667</v>
      </c>
      <c r="N23" s="39">
        <v>37185.817499999997</v>
      </c>
      <c r="O23" s="98">
        <f t="shared" si="3"/>
        <v>38827.771669999995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42</v>
      </c>
      <c r="D24" s="73">
        <v>6</v>
      </c>
      <c r="E24" s="73">
        <v>249</v>
      </c>
      <c r="F24" s="95">
        <f t="shared" si="1"/>
        <v>297</v>
      </c>
      <c r="G24" s="129">
        <f t="shared" si="2"/>
        <v>2.0164301717699777E-2</v>
      </c>
      <c r="H24" s="4">
        <v>24</v>
      </c>
      <c r="I24">
        <v>5</v>
      </c>
      <c r="J24">
        <v>151</v>
      </c>
      <c r="K24" s="95">
        <f t="shared" si="0"/>
        <v>180</v>
      </c>
      <c r="L24" s="39">
        <v>14688.710800000001</v>
      </c>
      <c r="M24" s="39">
        <v>1572.7183299999999</v>
      </c>
      <c r="N24" s="39">
        <v>86423.794200000004</v>
      </c>
      <c r="O24" s="98">
        <f t="shared" si="3"/>
        <v>102685.22333000001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28</v>
      </c>
      <c r="D25" s="73">
        <v>18</v>
      </c>
      <c r="E25" s="73">
        <v>277</v>
      </c>
      <c r="F25" s="95">
        <f t="shared" si="1"/>
        <v>323</v>
      </c>
      <c r="G25" s="129">
        <f t="shared" si="2"/>
        <v>2.1929526783895717E-2</v>
      </c>
      <c r="H25" s="4">
        <v>15</v>
      </c>
      <c r="I25">
        <v>9</v>
      </c>
      <c r="J25">
        <v>164</v>
      </c>
      <c r="K25" s="95">
        <f t="shared" si="0"/>
        <v>188</v>
      </c>
      <c r="L25" s="39">
        <v>7934.0841700000001</v>
      </c>
      <c r="M25" s="39">
        <v>5338.71</v>
      </c>
      <c r="N25" s="39">
        <v>78842.399999999994</v>
      </c>
      <c r="O25" s="98">
        <f t="shared" si="3"/>
        <v>92115.194170000002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15</v>
      </c>
      <c r="D26" s="73">
        <v>0</v>
      </c>
      <c r="E26" s="73">
        <v>113</v>
      </c>
      <c r="F26" s="95">
        <f>SUM(C26:E26)</f>
        <v>128</v>
      </c>
      <c r="G26" s="129">
        <f t="shared" si="2"/>
        <v>8.6903387874261665E-3</v>
      </c>
      <c r="H26" s="4">
        <v>8</v>
      </c>
      <c r="I26">
        <v>0</v>
      </c>
      <c r="J26">
        <v>73</v>
      </c>
      <c r="K26" s="95">
        <f t="shared" si="0"/>
        <v>81</v>
      </c>
      <c r="L26" s="39">
        <v>5486.3033299999997</v>
      </c>
      <c r="M26" s="39">
        <v>0</v>
      </c>
      <c r="N26" s="39">
        <v>33002.103300000002</v>
      </c>
      <c r="O26" s="98">
        <f t="shared" si="3"/>
        <v>38488.406630000005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1935</v>
      </c>
      <c r="D27" s="73">
        <v>261</v>
      </c>
      <c r="E27" s="73">
        <v>1721</v>
      </c>
      <c r="F27" s="95">
        <f>SUM(C27:E27)</f>
        <v>3917</v>
      </c>
      <c r="G27" s="129">
        <f t="shared" si="2"/>
        <v>0.26593794554959604</v>
      </c>
      <c r="H27" s="4">
        <v>1129</v>
      </c>
      <c r="I27">
        <v>139</v>
      </c>
      <c r="J27">
        <v>1037</v>
      </c>
      <c r="K27" s="95">
        <f t="shared" si="0"/>
        <v>2305</v>
      </c>
      <c r="L27" s="39">
        <v>876688.70299999998</v>
      </c>
      <c r="M27" s="39">
        <v>102772.94100000001</v>
      </c>
      <c r="N27" s="39">
        <v>711118.14599999995</v>
      </c>
      <c r="O27" s="98">
        <f t="shared" si="3"/>
        <v>1690579.79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4240</v>
      </c>
      <c r="D28" s="103">
        <f>SUM(D4:D27)</f>
        <v>963</v>
      </c>
      <c r="E28" s="103">
        <f>SUM(E4:E27)</f>
        <v>9526</v>
      </c>
      <c r="F28" s="104">
        <f>SUM(F4:F27)</f>
        <v>14729</v>
      </c>
      <c r="G28" s="103"/>
      <c r="H28" s="130">
        <f t="shared" ref="H28:O28" si="4">SUM(H4:H27)</f>
        <v>2376</v>
      </c>
      <c r="I28" s="103">
        <f>SUM(I4:I27)</f>
        <v>518</v>
      </c>
      <c r="J28" s="103">
        <f t="shared" si="4"/>
        <v>5644</v>
      </c>
      <c r="K28" s="104">
        <f t="shared" si="4"/>
        <v>8538</v>
      </c>
      <c r="L28" s="105">
        <f t="shared" si="4"/>
        <v>1982300.4717599999</v>
      </c>
      <c r="M28" s="105">
        <f t="shared" si="4"/>
        <v>416681.13487399992</v>
      </c>
      <c r="N28" s="105">
        <f>SUM(N4:N27)</f>
        <v>3915122.0986399995</v>
      </c>
      <c r="O28" s="106">
        <f t="shared" si="4"/>
        <v>6314103.7052740008</v>
      </c>
      <c r="P28" t="s">
        <v>112</v>
      </c>
    </row>
    <row r="31" spans="1:17" x14ac:dyDescent="0.2">
      <c r="I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3" x14ac:dyDescent="0.2">
      <c r="F33" t="s">
        <v>112</v>
      </c>
    </row>
    <row r="34" spans="6:13" x14ac:dyDescent="0.2">
      <c r="H34" t="s">
        <v>112</v>
      </c>
      <c r="J34" t="s">
        <v>112</v>
      </c>
    </row>
    <row r="35" spans="6:13" x14ac:dyDescent="0.2">
      <c r="K35" t="s">
        <v>112</v>
      </c>
      <c r="M35" t="s">
        <v>112</v>
      </c>
    </row>
    <row r="38" spans="6:13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D11" sqref="D11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171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15</v>
      </c>
      <c r="D4" s="73">
        <v>10</v>
      </c>
      <c r="E4" s="73">
        <v>105</v>
      </c>
      <c r="F4" s="95">
        <f>SUM(C4:E4)</f>
        <v>130</v>
      </c>
      <c r="G4" s="129">
        <f>F4/F$28</f>
        <v>9.1061922107032785E-3</v>
      </c>
      <c r="H4" s="6">
        <v>9</v>
      </c>
      <c r="I4">
        <v>7</v>
      </c>
      <c r="J4">
        <v>58</v>
      </c>
      <c r="K4" s="95">
        <f t="shared" ref="K4:K27" si="0">SUM(H4:J4)</f>
        <v>74</v>
      </c>
      <c r="L4" s="39">
        <v>4900.3608299999996</v>
      </c>
      <c r="M4" s="39">
        <v>2522.5091699999998</v>
      </c>
      <c r="N4" s="39">
        <v>31526.245800000001</v>
      </c>
      <c r="O4" s="98">
        <f>SUM(L4:N4)</f>
        <v>38949.1158</v>
      </c>
      <c r="P4" s="128"/>
      <c r="Q4" s="122"/>
    </row>
    <row r="5" spans="1:21" x14ac:dyDescent="0.2">
      <c r="A5" s="4">
        <v>2</v>
      </c>
      <c r="B5" s="15" t="s">
        <v>5</v>
      </c>
      <c r="C5" s="73">
        <v>65</v>
      </c>
      <c r="D5" s="73">
        <v>27</v>
      </c>
      <c r="E5" s="73">
        <v>312</v>
      </c>
      <c r="F5" s="95">
        <f t="shared" ref="F5:F25" si="1">SUM(C5:E5)</f>
        <v>404</v>
      </c>
      <c r="G5" s="129">
        <f t="shared" ref="G5:G27" si="2">F5/F$28</f>
        <v>2.8299243485570186E-2</v>
      </c>
      <c r="H5" s="4">
        <v>34</v>
      </c>
      <c r="I5">
        <v>15</v>
      </c>
      <c r="J5">
        <v>175</v>
      </c>
      <c r="K5" s="95">
        <f t="shared" si="0"/>
        <v>224</v>
      </c>
      <c r="L5" s="39">
        <v>30151.398300000001</v>
      </c>
      <c r="M5" s="39">
        <v>11366.376700000001</v>
      </c>
      <c r="N5" s="39">
        <v>121339.23699999999</v>
      </c>
      <c r="O5" s="98">
        <f t="shared" ref="O5:O27" si="3">SUM(L5:N5)</f>
        <v>162857.01199999999</v>
      </c>
      <c r="P5" s="128"/>
      <c r="Q5" s="122"/>
    </row>
    <row r="6" spans="1:21" x14ac:dyDescent="0.2">
      <c r="A6" s="4">
        <v>3</v>
      </c>
      <c r="B6" s="15" t="s">
        <v>6</v>
      </c>
      <c r="C6" s="73">
        <v>755</v>
      </c>
      <c r="D6" s="73">
        <v>239</v>
      </c>
      <c r="E6" s="73">
        <v>1844</v>
      </c>
      <c r="F6" s="95">
        <f t="shared" si="1"/>
        <v>2838</v>
      </c>
      <c r="G6" s="129">
        <f t="shared" si="2"/>
        <v>0.19879518072289157</v>
      </c>
      <c r="H6" s="4">
        <v>425</v>
      </c>
      <c r="I6">
        <v>122</v>
      </c>
      <c r="J6">
        <v>1097</v>
      </c>
      <c r="K6" s="95">
        <f t="shared" si="0"/>
        <v>1644</v>
      </c>
      <c r="L6" s="39">
        <v>349905.83299999998</v>
      </c>
      <c r="M6" s="39">
        <v>108384.25</v>
      </c>
      <c r="N6" s="39">
        <v>781410.652</v>
      </c>
      <c r="O6" s="98">
        <f t="shared" si="3"/>
        <v>1239700.7349999999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25</v>
      </c>
      <c r="D7" s="73">
        <v>9</v>
      </c>
      <c r="E7" s="73">
        <v>94</v>
      </c>
      <c r="F7" s="95">
        <f t="shared" si="1"/>
        <v>128</v>
      </c>
      <c r="G7" s="129">
        <f t="shared" si="2"/>
        <v>8.9660969459232284E-3</v>
      </c>
      <c r="H7" s="4">
        <v>12</v>
      </c>
      <c r="I7">
        <v>4</v>
      </c>
      <c r="J7">
        <v>61</v>
      </c>
      <c r="K7" s="95">
        <f t="shared" si="0"/>
        <v>77</v>
      </c>
      <c r="L7" s="39">
        <v>10152.3717</v>
      </c>
      <c r="M7" s="39">
        <v>4192.76</v>
      </c>
      <c r="N7" s="39">
        <v>34577.248299999999</v>
      </c>
      <c r="O7" s="98">
        <f t="shared" si="3"/>
        <v>48922.38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17</v>
      </c>
      <c r="D8" s="73">
        <v>1</v>
      </c>
      <c r="E8" s="73">
        <v>75</v>
      </c>
      <c r="F8" s="95">
        <f t="shared" si="1"/>
        <v>93</v>
      </c>
      <c r="G8" s="129">
        <f t="shared" si="2"/>
        <v>6.5144298122723453E-3</v>
      </c>
      <c r="H8" s="4">
        <v>8</v>
      </c>
      <c r="I8">
        <v>1</v>
      </c>
      <c r="J8">
        <v>45</v>
      </c>
      <c r="K8" s="95">
        <f t="shared" si="0"/>
        <v>54</v>
      </c>
      <c r="L8" s="39">
        <v>5943.4266699999998</v>
      </c>
      <c r="M8" s="39">
        <v>373.92333300000001</v>
      </c>
      <c r="N8" s="39">
        <v>22459.070800000001</v>
      </c>
      <c r="O8" s="98">
        <f t="shared" si="3"/>
        <v>28776.420803000001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13</v>
      </c>
      <c r="D9" s="73">
        <v>10</v>
      </c>
      <c r="E9" s="73">
        <v>198</v>
      </c>
      <c r="F9" s="95">
        <f t="shared" si="1"/>
        <v>221</v>
      </c>
      <c r="G9" s="129">
        <f t="shared" si="2"/>
        <v>1.5480526758195574E-2</v>
      </c>
      <c r="H9" s="4">
        <v>9</v>
      </c>
      <c r="I9">
        <v>5</v>
      </c>
      <c r="J9">
        <v>123</v>
      </c>
      <c r="K9" s="95">
        <f t="shared" si="0"/>
        <v>137</v>
      </c>
      <c r="L9" s="39">
        <v>5410.6758300000001</v>
      </c>
      <c r="M9" s="39">
        <v>5239.8991699999997</v>
      </c>
      <c r="N9" s="39">
        <v>75119.3842</v>
      </c>
      <c r="O9" s="98">
        <f t="shared" si="3"/>
        <v>85769.959199999998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12</v>
      </c>
      <c r="D10" s="73">
        <v>12</v>
      </c>
      <c r="E10" s="73">
        <v>181</v>
      </c>
      <c r="F10" s="95">
        <f t="shared" si="1"/>
        <v>205</v>
      </c>
      <c r="G10" s="129">
        <f t="shared" si="2"/>
        <v>1.4359764639955169E-2</v>
      </c>
      <c r="H10" s="4">
        <v>7</v>
      </c>
      <c r="I10">
        <v>8</v>
      </c>
      <c r="J10">
        <v>106</v>
      </c>
      <c r="K10" s="95">
        <f t="shared" si="0"/>
        <v>121</v>
      </c>
      <c r="L10" s="39">
        <v>5534.0349999999999</v>
      </c>
      <c r="M10" s="39">
        <v>5129.1824999999999</v>
      </c>
      <c r="N10" s="39">
        <v>69293.520799999998</v>
      </c>
      <c r="O10" s="98">
        <f t="shared" si="3"/>
        <v>79956.738299999997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26</v>
      </c>
      <c r="D11" s="73">
        <v>20</v>
      </c>
      <c r="E11" s="73">
        <v>309</v>
      </c>
      <c r="F11" s="95">
        <f t="shared" si="1"/>
        <v>355</v>
      </c>
      <c r="G11" s="129">
        <f t="shared" si="2"/>
        <v>2.4866909498458951E-2</v>
      </c>
      <c r="H11" s="4">
        <v>11</v>
      </c>
      <c r="I11">
        <v>12</v>
      </c>
      <c r="J11">
        <v>183</v>
      </c>
      <c r="K11" s="95">
        <f t="shared" si="0"/>
        <v>206</v>
      </c>
      <c r="L11" s="39">
        <v>15662.3783</v>
      </c>
      <c r="M11" s="39">
        <v>9377.5283299999992</v>
      </c>
      <c r="N11" s="39">
        <v>126422.151</v>
      </c>
      <c r="O11" s="98">
        <f t="shared" si="3"/>
        <v>151462.05763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18</v>
      </c>
      <c r="D12" s="73">
        <v>6</v>
      </c>
      <c r="E12" s="73">
        <v>120</v>
      </c>
      <c r="F12" s="95">
        <f t="shared" si="1"/>
        <v>144</v>
      </c>
      <c r="G12" s="129">
        <f t="shared" si="2"/>
        <v>1.0086859064163631E-2</v>
      </c>
      <c r="H12" s="4">
        <v>8</v>
      </c>
      <c r="I12">
        <v>5</v>
      </c>
      <c r="J12">
        <v>78</v>
      </c>
      <c r="K12" s="95">
        <f t="shared" si="0"/>
        <v>91</v>
      </c>
      <c r="L12" s="39">
        <v>6027.4174999999996</v>
      </c>
      <c r="M12" s="39">
        <v>1620.6666700000001</v>
      </c>
      <c r="N12" s="39">
        <v>34489.324999999997</v>
      </c>
      <c r="O12" s="98">
        <f t="shared" si="3"/>
        <v>42137.409169999999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54</v>
      </c>
      <c r="D13" s="73">
        <v>32</v>
      </c>
      <c r="E13" s="73">
        <v>179</v>
      </c>
      <c r="F13" s="95">
        <f t="shared" si="1"/>
        <v>265</v>
      </c>
      <c r="G13" s="129">
        <f t="shared" si="2"/>
        <v>1.8562622583356683E-2</v>
      </c>
      <c r="H13" s="4">
        <v>29</v>
      </c>
      <c r="I13">
        <v>22</v>
      </c>
      <c r="J13">
        <v>99</v>
      </c>
      <c r="K13" s="95">
        <f t="shared" si="0"/>
        <v>150</v>
      </c>
      <c r="L13" s="39">
        <v>25689.787499999999</v>
      </c>
      <c r="M13" s="39">
        <v>12638.849200000001</v>
      </c>
      <c r="N13" s="39">
        <v>76344.287500000006</v>
      </c>
      <c r="O13" s="98">
        <f t="shared" si="3"/>
        <v>114672.92420000001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6</v>
      </c>
      <c r="D14" s="73">
        <v>0</v>
      </c>
      <c r="E14" s="73">
        <v>12</v>
      </c>
      <c r="F14" s="95">
        <f t="shared" si="1"/>
        <v>18</v>
      </c>
      <c r="G14" s="129">
        <f t="shared" si="2"/>
        <v>1.2608573830204539E-3</v>
      </c>
      <c r="H14" s="4">
        <v>3</v>
      </c>
      <c r="I14">
        <v>0</v>
      </c>
      <c r="J14">
        <v>9</v>
      </c>
      <c r="K14" s="95">
        <f t="shared" si="0"/>
        <v>12</v>
      </c>
      <c r="L14" s="39">
        <v>1389.48333</v>
      </c>
      <c r="M14" s="39">
        <v>0</v>
      </c>
      <c r="N14" s="39">
        <v>3245.1574999999998</v>
      </c>
      <c r="O14" s="98">
        <f t="shared" si="3"/>
        <v>4634.6408300000003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82</v>
      </c>
      <c r="D15" s="73">
        <v>44</v>
      </c>
      <c r="E15" s="73">
        <v>297</v>
      </c>
      <c r="F15" s="95">
        <f t="shared" si="1"/>
        <v>423</v>
      </c>
      <c r="G15" s="129">
        <f t="shared" si="2"/>
        <v>2.9630148500980665E-2</v>
      </c>
      <c r="H15" s="4">
        <v>49</v>
      </c>
      <c r="I15">
        <v>22</v>
      </c>
      <c r="J15">
        <v>174</v>
      </c>
      <c r="K15" s="95">
        <f t="shared" si="0"/>
        <v>245</v>
      </c>
      <c r="L15" s="39">
        <v>39326.7117</v>
      </c>
      <c r="M15" s="39">
        <v>19774.1158</v>
      </c>
      <c r="N15" s="39">
        <v>110684.36199999999</v>
      </c>
      <c r="O15" s="98">
        <f t="shared" si="3"/>
        <v>169785.18949999998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89</v>
      </c>
      <c r="D16" s="73">
        <v>18</v>
      </c>
      <c r="E16" s="73">
        <v>333</v>
      </c>
      <c r="F16" s="95">
        <f t="shared" si="1"/>
        <v>440</v>
      </c>
      <c r="G16" s="129">
        <f t="shared" si="2"/>
        <v>3.0820958251611096E-2</v>
      </c>
      <c r="H16" s="4">
        <v>47</v>
      </c>
      <c r="I16">
        <v>10</v>
      </c>
      <c r="J16">
        <v>191</v>
      </c>
      <c r="K16" s="95">
        <f t="shared" si="0"/>
        <v>248</v>
      </c>
      <c r="L16" s="39">
        <v>60578.970800000003</v>
      </c>
      <c r="M16" s="39">
        <v>10099.8842</v>
      </c>
      <c r="N16" s="39">
        <v>176663.70600000001</v>
      </c>
      <c r="O16" s="98">
        <f t="shared" si="3"/>
        <v>247342.56100000002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4</v>
      </c>
      <c r="D17" s="73">
        <v>1</v>
      </c>
      <c r="E17" s="73">
        <v>27</v>
      </c>
      <c r="F17" s="95">
        <f t="shared" si="1"/>
        <v>32</v>
      </c>
      <c r="G17" s="129">
        <f t="shared" si="2"/>
        <v>2.2415242364808071E-3</v>
      </c>
      <c r="H17" s="4">
        <v>3</v>
      </c>
      <c r="I17">
        <v>1</v>
      </c>
      <c r="J17">
        <v>13</v>
      </c>
      <c r="K17" s="95">
        <f t="shared" si="0"/>
        <v>17</v>
      </c>
      <c r="L17" s="39">
        <v>1291.5933299999999</v>
      </c>
      <c r="M17" s="39">
        <v>196.776667</v>
      </c>
      <c r="N17" s="39">
        <v>6448.3791700000002</v>
      </c>
      <c r="O17" s="98">
        <f t="shared" si="3"/>
        <v>7936.7491669999999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191</v>
      </c>
      <c r="D18" s="73">
        <v>68</v>
      </c>
      <c r="E18" s="73">
        <v>762</v>
      </c>
      <c r="F18" s="95">
        <f t="shared" si="1"/>
        <v>1021</v>
      </c>
      <c r="G18" s="129">
        <f t="shared" si="2"/>
        <v>7.1518632670215743E-2</v>
      </c>
      <c r="H18" s="4">
        <v>102</v>
      </c>
      <c r="I18">
        <v>40</v>
      </c>
      <c r="J18">
        <v>440</v>
      </c>
      <c r="K18" s="95">
        <f t="shared" si="0"/>
        <v>582</v>
      </c>
      <c r="L18" s="39">
        <v>120037.62300000001</v>
      </c>
      <c r="M18" s="39">
        <v>35365.438300000002</v>
      </c>
      <c r="N18" s="39">
        <v>402574.96500000003</v>
      </c>
      <c r="O18" s="98">
        <f t="shared" si="3"/>
        <v>557978.02630000003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608</v>
      </c>
      <c r="D19" s="73">
        <v>193</v>
      </c>
      <c r="E19" s="73">
        <v>1694</v>
      </c>
      <c r="F19" s="95">
        <f t="shared" si="1"/>
        <v>2495</v>
      </c>
      <c r="G19" s="129">
        <f t="shared" si="2"/>
        <v>0.17476884281311292</v>
      </c>
      <c r="H19" s="4">
        <v>311</v>
      </c>
      <c r="I19">
        <v>95</v>
      </c>
      <c r="J19">
        <v>983</v>
      </c>
      <c r="K19" s="95">
        <f t="shared" si="0"/>
        <v>1389</v>
      </c>
      <c r="L19" s="39">
        <v>295475.90600000002</v>
      </c>
      <c r="M19" s="39">
        <v>90118.632500000007</v>
      </c>
      <c r="N19" s="39">
        <v>699727.18799999997</v>
      </c>
      <c r="O19" s="98">
        <f t="shared" si="3"/>
        <v>1085321.7264999999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11</v>
      </c>
      <c r="D20" s="73">
        <v>0</v>
      </c>
      <c r="E20" s="73">
        <v>22</v>
      </c>
      <c r="F20" s="95">
        <f t="shared" si="1"/>
        <v>33</v>
      </c>
      <c r="G20" s="129">
        <f t="shared" si="2"/>
        <v>2.3115718688708322E-3</v>
      </c>
      <c r="H20" s="4">
        <v>5</v>
      </c>
      <c r="I20">
        <v>0</v>
      </c>
      <c r="J20">
        <v>14</v>
      </c>
      <c r="K20" s="95">
        <f t="shared" si="0"/>
        <v>19</v>
      </c>
      <c r="L20" s="39">
        <v>4782.5266700000002</v>
      </c>
      <c r="M20" s="39">
        <v>0</v>
      </c>
      <c r="N20" s="39">
        <v>6640.27</v>
      </c>
      <c r="O20" s="98">
        <f t="shared" si="3"/>
        <v>11422.79667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53</v>
      </c>
      <c r="D21" s="73">
        <v>4</v>
      </c>
      <c r="E21" s="73">
        <v>128</v>
      </c>
      <c r="F21" s="95">
        <f t="shared" si="1"/>
        <v>185</v>
      </c>
      <c r="G21" s="129">
        <f t="shared" si="2"/>
        <v>1.2958811992154665E-2</v>
      </c>
      <c r="H21" s="4">
        <v>21</v>
      </c>
      <c r="I21">
        <v>2</v>
      </c>
      <c r="J21">
        <v>70</v>
      </c>
      <c r="K21" s="95">
        <f t="shared" si="0"/>
        <v>93</v>
      </c>
      <c r="L21" s="39">
        <v>18254.188300000002</v>
      </c>
      <c r="M21" s="39">
        <v>1269.1466700000001</v>
      </c>
      <c r="N21" s="39">
        <v>38661.523300000001</v>
      </c>
      <c r="O21" s="98">
        <f t="shared" si="3"/>
        <v>58184.858270000004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38</v>
      </c>
      <c r="D22" s="73">
        <v>4</v>
      </c>
      <c r="E22" s="73">
        <v>133</v>
      </c>
      <c r="F22" s="95">
        <f t="shared" si="1"/>
        <v>175</v>
      </c>
      <c r="G22" s="129">
        <f t="shared" si="2"/>
        <v>1.2258335668254412E-2</v>
      </c>
      <c r="H22" s="4">
        <v>20</v>
      </c>
      <c r="I22">
        <v>4</v>
      </c>
      <c r="J22">
        <v>71</v>
      </c>
      <c r="K22" s="95">
        <f t="shared" si="0"/>
        <v>95</v>
      </c>
      <c r="L22" s="39">
        <v>14499.192499999999</v>
      </c>
      <c r="M22" s="39">
        <v>1246.74333</v>
      </c>
      <c r="N22" s="39">
        <v>42352.526700000002</v>
      </c>
      <c r="O22" s="98">
        <f t="shared" si="3"/>
        <v>58098.462530000004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2</v>
      </c>
      <c r="D23" s="73">
        <v>4</v>
      </c>
      <c r="E23" s="73">
        <v>87</v>
      </c>
      <c r="F23" s="95">
        <f t="shared" si="1"/>
        <v>93</v>
      </c>
      <c r="G23" s="129">
        <f t="shared" si="2"/>
        <v>6.5144298122723453E-3</v>
      </c>
      <c r="H23" s="4">
        <v>2</v>
      </c>
      <c r="I23">
        <v>2</v>
      </c>
      <c r="J23">
        <v>64</v>
      </c>
      <c r="K23" s="95">
        <f t="shared" si="0"/>
        <v>68</v>
      </c>
      <c r="L23" s="39">
        <v>648.20166700000004</v>
      </c>
      <c r="M23" s="39">
        <v>1021.88667</v>
      </c>
      <c r="N23" s="39">
        <v>32017.244999999999</v>
      </c>
      <c r="O23" s="98">
        <f t="shared" si="3"/>
        <v>33687.333336999996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39</v>
      </c>
      <c r="D24" s="73">
        <v>8</v>
      </c>
      <c r="E24" s="73">
        <v>253</v>
      </c>
      <c r="F24" s="95">
        <f t="shared" si="1"/>
        <v>300</v>
      </c>
      <c r="G24" s="129">
        <f t="shared" si="2"/>
        <v>2.1014289717007566E-2</v>
      </c>
      <c r="H24" s="4">
        <v>26</v>
      </c>
      <c r="I24">
        <v>7</v>
      </c>
      <c r="J24">
        <v>152</v>
      </c>
      <c r="K24" s="95">
        <f t="shared" si="0"/>
        <v>185</v>
      </c>
      <c r="L24" s="39">
        <v>11871.5242</v>
      </c>
      <c r="M24" s="39">
        <v>2555.2258299999999</v>
      </c>
      <c r="N24" s="39">
        <v>84510.800799999997</v>
      </c>
      <c r="O24" s="98">
        <f t="shared" si="3"/>
        <v>98937.550829999993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28</v>
      </c>
      <c r="D25" s="73">
        <v>20</v>
      </c>
      <c r="E25" s="73">
        <v>261</v>
      </c>
      <c r="F25" s="95">
        <f t="shared" si="1"/>
        <v>309</v>
      </c>
      <c r="G25" s="129">
        <f t="shared" si="2"/>
        <v>2.1644718408517793E-2</v>
      </c>
      <c r="H25" s="4">
        <v>13</v>
      </c>
      <c r="I25">
        <v>10</v>
      </c>
      <c r="J25">
        <v>154</v>
      </c>
      <c r="K25" s="95">
        <f t="shared" si="0"/>
        <v>177</v>
      </c>
      <c r="L25" s="39">
        <v>8713.8133300000009</v>
      </c>
      <c r="M25" s="39">
        <v>6871.8325000000004</v>
      </c>
      <c r="N25" s="39">
        <v>79539.568299999999</v>
      </c>
      <c r="O25" s="98">
        <f t="shared" si="3"/>
        <v>95125.214130000008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15</v>
      </c>
      <c r="D26" s="73">
        <v>0</v>
      </c>
      <c r="E26" s="73">
        <v>107</v>
      </c>
      <c r="F26" s="95">
        <f>SUM(C26:E26)</f>
        <v>122</v>
      </c>
      <c r="G26" s="129">
        <f t="shared" si="2"/>
        <v>8.5458111515830763E-3</v>
      </c>
      <c r="H26" s="4">
        <v>7</v>
      </c>
      <c r="I26">
        <v>0</v>
      </c>
      <c r="J26">
        <v>69</v>
      </c>
      <c r="K26" s="95">
        <f t="shared" si="0"/>
        <v>76</v>
      </c>
      <c r="L26" s="39">
        <v>5278.0325000000003</v>
      </c>
      <c r="M26" s="39">
        <v>0</v>
      </c>
      <c r="N26" s="39">
        <v>32369.880799999999</v>
      </c>
      <c r="O26" s="98">
        <f t="shared" si="3"/>
        <v>37647.9133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1923</v>
      </c>
      <c r="D27" s="73">
        <v>236</v>
      </c>
      <c r="E27" s="73">
        <v>1688</v>
      </c>
      <c r="F27" s="95">
        <f>SUM(C27:E27)</f>
        <v>3847</v>
      </c>
      <c r="G27" s="129">
        <f t="shared" si="2"/>
        <v>0.269473241804427</v>
      </c>
      <c r="H27" s="4">
        <v>1122</v>
      </c>
      <c r="I27">
        <v>124</v>
      </c>
      <c r="J27">
        <v>1021</v>
      </c>
      <c r="K27" s="95">
        <f t="shared" si="0"/>
        <v>2267</v>
      </c>
      <c r="L27" s="39">
        <v>866917.13300000003</v>
      </c>
      <c r="M27" s="39">
        <v>90820.177500000005</v>
      </c>
      <c r="N27" s="39">
        <v>706046.10900000005</v>
      </c>
      <c r="O27" s="98">
        <f t="shared" si="3"/>
        <v>1663783.4195000001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4089</v>
      </c>
      <c r="D28" s="103">
        <f>SUM(D4:D27)</f>
        <v>966</v>
      </c>
      <c r="E28" s="103">
        <f>SUM(E4:E27)</f>
        <v>9221</v>
      </c>
      <c r="F28" s="104">
        <f>SUM(F4:F27)</f>
        <v>14276</v>
      </c>
      <c r="G28" s="103"/>
      <c r="H28" s="130">
        <f t="shared" ref="H28:O28" si="4">SUM(H4:H27)</f>
        <v>2283</v>
      </c>
      <c r="I28" s="103">
        <f>SUM(I4:I27)</f>
        <v>518</v>
      </c>
      <c r="J28" s="103">
        <f t="shared" si="4"/>
        <v>5450</v>
      </c>
      <c r="K28" s="104">
        <f t="shared" si="4"/>
        <v>8251</v>
      </c>
      <c r="L28" s="105">
        <f t="shared" si="4"/>
        <v>1908442.5849570001</v>
      </c>
      <c r="M28" s="105">
        <f t="shared" si="4"/>
        <v>420185.80504000001</v>
      </c>
      <c r="N28" s="105">
        <f>SUM(N4:N27)</f>
        <v>3794462.8039700002</v>
      </c>
      <c r="O28" s="106">
        <f t="shared" si="4"/>
        <v>6123091.1939670006</v>
      </c>
      <c r="P28" t="s">
        <v>112</v>
      </c>
    </row>
    <row r="31" spans="1:17" x14ac:dyDescent="0.2">
      <c r="I31" t="s">
        <v>112</v>
      </c>
      <c r="O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3" x14ac:dyDescent="0.2">
      <c r="F33" t="s">
        <v>112</v>
      </c>
    </row>
    <row r="34" spans="6:13" x14ac:dyDescent="0.2">
      <c r="H34" t="s">
        <v>112</v>
      </c>
      <c r="J34" t="s">
        <v>112</v>
      </c>
    </row>
    <row r="35" spans="6:13" x14ac:dyDescent="0.2">
      <c r="K35" t="s">
        <v>112</v>
      </c>
      <c r="M35" t="s">
        <v>112</v>
      </c>
    </row>
    <row r="38" spans="6:13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D29" sqref="D29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170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16</v>
      </c>
      <c r="D4" s="73">
        <v>11</v>
      </c>
      <c r="E4" s="73">
        <v>120</v>
      </c>
      <c r="F4" s="95">
        <f>SUM(C4:E4)</f>
        <v>147</v>
      </c>
      <c r="G4" s="129">
        <f>F4/F$28</f>
        <v>1.016597510373444E-2</v>
      </c>
      <c r="H4" s="6">
        <v>10</v>
      </c>
      <c r="I4">
        <v>8</v>
      </c>
      <c r="J4">
        <v>66</v>
      </c>
      <c r="K4" s="95">
        <f t="shared" ref="K4:K27" si="0">SUM(H4:J4)</f>
        <v>84</v>
      </c>
      <c r="L4" s="39">
        <v>4013.2191699999998</v>
      </c>
      <c r="M4" s="39">
        <v>3230.9225000000001</v>
      </c>
      <c r="N4" s="39">
        <v>28978.505799999999</v>
      </c>
      <c r="O4" s="98">
        <f>SUM(L4:N4)</f>
        <v>36222.647469999996</v>
      </c>
      <c r="P4" s="128"/>
      <c r="Q4" s="122"/>
    </row>
    <row r="5" spans="1:21" x14ac:dyDescent="0.2">
      <c r="A5" s="4">
        <v>2</v>
      </c>
      <c r="B5" s="15" t="s">
        <v>5</v>
      </c>
      <c r="C5" s="73">
        <v>68</v>
      </c>
      <c r="D5" s="73">
        <v>35</v>
      </c>
      <c r="E5" s="73">
        <v>334</v>
      </c>
      <c r="F5" s="95">
        <f t="shared" ref="F5:F25" si="1">SUM(C5:E5)</f>
        <v>437</v>
      </c>
      <c r="G5" s="129">
        <f t="shared" ref="G5:G27" si="2">F5/F$28</f>
        <v>3.0221300138312587E-2</v>
      </c>
      <c r="H5" s="4">
        <v>38</v>
      </c>
      <c r="I5">
        <v>19</v>
      </c>
      <c r="J5">
        <v>188</v>
      </c>
      <c r="K5" s="95">
        <f t="shared" si="0"/>
        <v>245</v>
      </c>
      <c r="L5" s="39">
        <v>28848.960800000001</v>
      </c>
      <c r="M5" s="39">
        <v>13218.5625</v>
      </c>
      <c r="N5" s="39">
        <v>114952.78200000001</v>
      </c>
      <c r="O5" s="98">
        <f t="shared" ref="O5:O27" si="3">SUM(L5:N5)</f>
        <v>157020.30530000001</v>
      </c>
      <c r="P5" s="128"/>
      <c r="Q5" s="122"/>
    </row>
    <row r="6" spans="1:21" x14ac:dyDescent="0.2">
      <c r="A6" s="4">
        <v>3</v>
      </c>
      <c r="B6" s="15" t="s">
        <v>6</v>
      </c>
      <c r="C6" s="73">
        <v>730</v>
      </c>
      <c r="D6" s="73">
        <v>252</v>
      </c>
      <c r="E6" s="73">
        <v>1843</v>
      </c>
      <c r="F6" s="95">
        <f t="shared" si="1"/>
        <v>2825</v>
      </c>
      <c r="G6" s="129">
        <f t="shared" si="2"/>
        <v>0.19536652835408022</v>
      </c>
      <c r="H6" s="4">
        <v>406</v>
      </c>
      <c r="I6">
        <v>124</v>
      </c>
      <c r="J6">
        <v>1102</v>
      </c>
      <c r="K6" s="95">
        <f t="shared" si="0"/>
        <v>1632</v>
      </c>
      <c r="L6" s="39">
        <v>289766.14299999998</v>
      </c>
      <c r="M6" s="39">
        <v>105428.375</v>
      </c>
      <c r="N6" s="39">
        <v>682049.853</v>
      </c>
      <c r="O6" s="98">
        <f t="shared" si="3"/>
        <v>1077244.371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25</v>
      </c>
      <c r="D7" s="73">
        <v>9</v>
      </c>
      <c r="E7" s="73">
        <v>94</v>
      </c>
      <c r="F7" s="95">
        <f t="shared" si="1"/>
        <v>128</v>
      </c>
      <c r="G7" s="129">
        <f t="shared" si="2"/>
        <v>8.8520055325034576E-3</v>
      </c>
      <c r="H7" s="4">
        <v>12</v>
      </c>
      <c r="I7">
        <v>4</v>
      </c>
      <c r="J7">
        <v>59</v>
      </c>
      <c r="K7" s="95">
        <f t="shared" si="0"/>
        <v>75</v>
      </c>
      <c r="L7" s="39">
        <v>7205.6075000000001</v>
      </c>
      <c r="M7" s="39">
        <v>3358.9616700000001</v>
      </c>
      <c r="N7" s="39">
        <v>27632.236700000001</v>
      </c>
      <c r="O7" s="98">
        <f t="shared" si="3"/>
        <v>38196.805870000004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20</v>
      </c>
      <c r="D8" s="73">
        <v>2</v>
      </c>
      <c r="E8" s="73">
        <v>77</v>
      </c>
      <c r="F8" s="95">
        <f t="shared" si="1"/>
        <v>99</v>
      </c>
      <c r="G8" s="129">
        <f t="shared" si="2"/>
        <v>6.8464730290456431E-3</v>
      </c>
      <c r="H8" s="4">
        <v>11</v>
      </c>
      <c r="I8">
        <v>1</v>
      </c>
      <c r="J8">
        <v>48</v>
      </c>
      <c r="K8" s="95">
        <f t="shared" si="0"/>
        <v>60</v>
      </c>
      <c r="L8" s="39">
        <v>6018.9133300000003</v>
      </c>
      <c r="M8" s="39">
        <v>489.45</v>
      </c>
      <c r="N8" s="39">
        <v>19503.932499999999</v>
      </c>
      <c r="O8" s="98">
        <f t="shared" si="3"/>
        <v>26012.295829999999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9</v>
      </c>
      <c r="D9" s="73">
        <v>11</v>
      </c>
      <c r="E9" s="73">
        <v>198</v>
      </c>
      <c r="F9" s="95">
        <f t="shared" si="1"/>
        <v>218</v>
      </c>
      <c r="G9" s="129">
        <f t="shared" si="2"/>
        <v>1.5076071922544952E-2</v>
      </c>
      <c r="H9" s="4">
        <v>7</v>
      </c>
      <c r="I9">
        <v>6</v>
      </c>
      <c r="J9">
        <v>121</v>
      </c>
      <c r="K9" s="95">
        <f t="shared" si="0"/>
        <v>134</v>
      </c>
      <c r="L9" s="39">
        <v>1948.97083</v>
      </c>
      <c r="M9" s="39">
        <v>5540.5024999999996</v>
      </c>
      <c r="N9" s="39">
        <v>66511.152499999997</v>
      </c>
      <c r="O9" s="98">
        <f t="shared" si="3"/>
        <v>74000.62582999999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7</v>
      </c>
      <c r="D10" s="73">
        <v>13</v>
      </c>
      <c r="E10" s="73">
        <v>201</v>
      </c>
      <c r="F10" s="95">
        <f t="shared" si="1"/>
        <v>221</v>
      </c>
      <c r="G10" s="129">
        <f t="shared" si="2"/>
        <v>1.5283540802213001E-2</v>
      </c>
      <c r="H10" s="4">
        <v>4</v>
      </c>
      <c r="I10">
        <v>8</v>
      </c>
      <c r="J10">
        <v>120</v>
      </c>
      <c r="K10" s="95">
        <f t="shared" si="0"/>
        <v>132</v>
      </c>
      <c r="L10" s="39">
        <v>2908.0133300000002</v>
      </c>
      <c r="M10" s="39">
        <v>3295.37</v>
      </c>
      <c r="N10" s="39">
        <v>61390.9617</v>
      </c>
      <c r="O10" s="98">
        <f t="shared" si="3"/>
        <v>67594.345029999997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29</v>
      </c>
      <c r="D11" s="73">
        <v>19</v>
      </c>
      <c r="E11" s="73">
        <v>295</v>
      </c>
      <c r="F11" s="95">
        <f t="shared" si="1"/>
        <v>343</v>
      </c>
      <c r="G11" s="129">
        <f t="shared" si="2"/>
        <v>2.3720608575380359E-2</v>
      </c>
      <c r="H11" s="4">
        <v>13</v>
      </c>
      <c r="I11">
        <v>11</v>
      </c>
      <c r="J11">
        <v>180</v>
      </c>
      <c r="K11" s="95">
        <f t="shared" si="0"/>
        <v>204</v>
      </c>
      <c r="L11" s="39">
        <v>16209.18</v>
      </c>
      <c r="M11" s="39">
        <v>6769.3383299999996</v>
      </c>
      <c r="N11" s="39">
        <v>100054.175</v>
      </c>
      <c r="O11" s="98">
        <f t="shared" si="3"/>
        <v>123032.69333000001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10</v>
      </c>
      <c r="D12" s="73">
        <v>6</v>
      </c>
      <c r="E12" s="73">
        <v>120</v>
      </c>
      <c r="F12" s="95">
        <f t="shared" si="1"/>
        <v>136</v>
      </c>
      <c r="G12" s="129">
        <f t="shared" si="2"/>
        <v>9.4052558782849235E-3</v>
      </c>
      <c r="H12" s="4">
        <v>6</v>
      </c>
      <c r="I12">
        <v>5</v>
      </c>
      <c r="J12">
        <v>77</v>
      </c>
      <c r="K12" s="95">
        <f t="shared" si="0"/>
        <v>88</v>
      </c>
      <c r="L12" s="39">
        <v>1995.7058300000001</v>
      </c>
      <c r="M12" s="39">
        <v>1585.03583</v>
      </c>
      <c r="N12" s="39">
        <v>29413.5183</v>
      </c>
      <c r="O12" s="98">
        <f t="shared" si="3"/>
        <v>32994.259960000003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67</v>
      </c>
      <c r="D13" s="73">
        <v>25</v>
      </c>
      <c r="E13" s="73">
        <v>181</v>
      </c>
      <c r="F13" s="95">
        <f t="shared" si="1"/>
        <v>273</v>
      </c>
      <c r="G13" s="129">
        <f t="shared" si="2"/>
        <v>1.887966804979253E-2</v>
      </c>
      <c r="H13" s="4">
        <v>36</v>
      </c>
      <c r="I13">
        <v>17</v>
      </c>
      <c r="J13">
        <v>98</v>
      </c>
      <c r="K13" s="95">
        <f t="shared" si="0"/>
        <v>151</v>
      </c>
      <c r="L13" s="39">
        <v>27795.148300000001</v>
      </c>
      <c r="M13" s="39">
        <v>10432.8033</v>
      </c>
      <c r="N13" s="39">
        <v>62494.109199999999</v>
      </c>
      <c r="O13" s="98">
        <f t="shared" si="3"/>
        <v>100722.06080000001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6</v>
      </c>
      <c r="D14" s="73">
        <v>3</v>
      </c>
      <c r="E14" s="73">
        <v>15</v>
      </c>
      <c r="F14" s="95">
        <f t="shared" si="1"/>
        <v>24</v>
      </c>
      <c r="G14" s="129">
        <f t="shared" si="2"/>
        <v>1.6597510373443983E-3</v>
      </c>
      <c r="H14" s="4">
        <v>3</v>
      </c>
      <c r="I14">
        <v>1</v>
      </c>
      <c r="J14">
        <v>10</v>
      </c>
      <c r="K14" s="95">
        <f t="shared" si="0"/>
        <v>14</v>
      </c>
      <c r="L14" s="39">
        <v>732.92916700000001</v>
      </c>
      <c r="M14" s="39">
        <v>460.07</v>
      </c>
      <c r="N14" s="39">
        <v>2308.0091699999998</v>
      </c>
      <c r="O14" s="98">
        <f t="shared" si="3"/>
        <v>3501.0083369999998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92</v>
      </c>
      <c r="D15" s="73">
        <v>49</v>
      </c>
      <c r="E15" s="73">
        <v>299</v>
      </c>
      <c r="F15" s="95">
        <f t="shared" si="1"/>
        <v>440</v>
      </c>
      <c r="G15" s="129">
        <f t="shared" si="2"/>
        <v>3.0428769017980636E-2</v>
      </c>
      <c r="H15" s="4">
        <v>52</v>
      </c>
      <c r="I15">
        <v>26</v>
      </c>
      <c r="J15">
        <v>171</v>
      </c>
      <c r="K15" s="95">
        <f t="shared" si="0"/>
        <v>249</v>
      </c>
      <c r="L15" s="39">
        <v>38631.97</v>
      </c>
      <c r="M15" s="39">
        <v>18652.0533</v>
      </c>
      <c r="N15" s="39">
        <v>98194.264999999999</v>
      </c>
      <c r="O15" s="98">
        <f t="shared" si="3"/>
        <v>155478.28830000001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113</v>
      </c>
      <c r="D16" s="73">
        <v>18</v>
      </c>
      <c r="E16" s="73">
        <v>339</v>
      </c>
      <c r="F16" s="95">
        <f t="shared" si="1"/>
        <v>470</v>
      </c>
      <c r="G16" s="129">
        <f t="shared" si="2"/>
        <v>3.2503457814661137E-2</v>
      </c>
      <c r="H16" s="4">
        <v>61</v>
      </c>
      <c r="I16">
        <v>11</v>
      </c>
      <c r="J16">
        <v>194</v>
      </c>
      <c r="K16" s="95">
        <f t="shared" si="0"/>
        <v>266</v>
      </c>
      <c r="L16" s="39">
        <v>65563.474199999997</v>
      </c>
      <c r="M16" s="39">
        <v>9213.6741700000002</v>
      </c>
      <c r="N16" s="39">
        <v>153162.19699999999</v>
      </c>
      <c r="O16" s="98">
        <f t="shared" si="3"/>
        <v>227939.34537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6</v>
      </c>
      <c r="D17" s="73">
        <v>1</v>
      </c>
      <c r="E17" s="73">
        <v>19</v>
      </c>
      <c r="F17" s="95">
        <f t="shared" si="1"/>
        <v>26</v>
      </c>
      <c r="G17" s="129">
        <f t="shared" si="2"/>
        <v>1.7980636237897648E-3</v>
      </c>
      <c r="H17" s="4">
        <v>2</v>
      </c>
      <c r="I17">
        <v>1</v>
      </c>
      <c r="J17">
        <v>10</v>
      </c>
      <c r="K17" s="95">
        <f t="shared" si="0"/>
        <v>13</v>
      </c>
      <c r="L17" s="39">
        <v>1723.2258300000001</v>
      </c>
      <c r="M17" s="39">
        <v>196.776667</v>
      </c>
      <c r="N17" s="39">
        <v>1938.4516699999999</v>
      </c>
      <c r="O17" s="98">
        <f t="shared" si="3"/>
        <v>3858.4541669999999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192</v>
      </c>
      <c r="D18" s="73">
        <v>65</v>
      </c>
      <c r="E18" s="73">
        <v>794</v>
      </c>
      <c r="F18" s="95">
        <f t="shared" si="1"/>
        <v>1051</v>
      </c>
      <c r="G18" s="129">
        <f t="shared" si="2"/>
        <v>7.2683264177040116E-2</v>
      </c>
      <c r="H18" s="4">
        <v>103</v>
      </c>
      <c r="I18">
        <v>41</v>
      </c>
      <c r="J18">
        <v>458</v>
      </c>
      <c r="K18" s="95">
        <f t="shared" si="0"/>
        <v>602</v>
      </c>
      <c r="L18" s="39">
        <v>115732.143</v>
      </c>
      <c r="M18" s="39">
        <v>31845.959200000001</v>
      </c>
      <c r="N18" s="39">
        <v>351622.158</v>
      </c>
      <c r="O18" s="98">
        <f t="shared" si="3"/>
        <v>499200.26020000002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580</v>
      </c>
      <c r="D19" s="73">
        <v>214</v>
      </c>
      <c r="E19" s="73">
        <v>1707</v>
      </c>
      <c r="F19" s="95">
        <f t="shared" si="1"/>
        <v>2501</v>
      </c>
      <c r="G19" s="129">
        <f t="shared" si="2"/>
        <v>0.17295988934993084</v>
      </c>
      <c r="H19" s="4">
        <v>300</v>
      </c>
      <c r="I19">
        <v>104</v>
      </c>
      <c r="J19">
        <v>1005</v>
      </c>
      <c r="K19" s="95">
        <f t="shared" si="0"/>
        <v>1409</v>
      </c>
      <c r="L19" s="39">
        <v>245479.30300000001</v>
      </c>
      <c r="M19" s="39">
        <v>82184.710800000001</v>
      </c>
      <c r="N19" s="39">
        <v>618269.66500000004</v>
      </c>
      <c r="O19" s="98">
        <f t="shared" si="3"/>
        <v>945933.67880000011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13</v>
      </c>
      <c r="D20" s="73">
        <v>0</v>
      </c>
      <c r="E20" s="73">
        <v>24</v>
      </c>
      <c r="F20" s="95">
        <f t="shared" si="1"/>
        <v>37</v>
      </c>
      <c r="G20" s="129">
        <f t="shared" si="2"/>
        <v>2.5587828492392808E-3</v>
      </c>
      <c r="H20" s="4">
        <v>6</v>
      </c>
      <c r="I20">
        <v>0</v>
      </c>
      <c r="J20">
        <v>15</v>
      </c>
      <c r="K20" s="95">
        <f t="shared" si="0"/>
        <v>21</v>
      </c>
      <c r="L20" s="39">
        <v>5796.31</v>
      </c>
      <c r="M20" s="39">
        <v>0</v>
      </c>
      <c r="N20" s="39">
        <v>5766.2908299999999</v>
      </c>
      <c r="O20" s="98">
        <f t="shared" si="3"/>
        <v>11562.600829999999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52</v>
      </c>
      <c r="D21" s="73">
        <v>2</v>
      </c>
      <c r="E21" s="73">
        <v>125</v>
      </c>
      <c r="F21" s="95">
        <f t="shared" si="1"/>
        <v>179</v>
      </c>
      <c r="G21" s="129">
        <f t="shared" si="2"/>
        <v>1.2378976486860304E-2</v>
      </c>
      <c r="H21" s="4">
        <v>22</v>
      </c>
      <c r="I21">
        <v>2</v>
      </c>
      <c r="J21">
        <v>65</v>
      </c>
      <c r="K21" s="95">
        <f t="shared" si="0"/>
        <v>89</v>
      </c>
      <c r="L21" s="39">
        <v>11234.3292</v>
      </c>
      <c r="M21" s="39">
        <v>383.250833</v>
      </c>
      <c r="N21" s="39">
        <v>27267.662499999999</v>
      </c>
      <c r="O21" s="98">
        <f t="shared" si="3"/>
        <v>38885.242532999997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42</v>
      </c>
      <c r="D22" s="73">
        <v>3</v>
      </c>
      <c r="E22" s="73">
        <v>114</v>
      </c>
      <c r="F22" s="95">
        <f t="shared" si="1"/>
        <v>159</v>
      </c>
      <c r="G22" s="129">
        <f t="shared" si="2"/>
        <v>1.099585062240664E-2</v>
      </c>
      <c r="H22" s="4">
        <v>22</v>
      </c>
      <c r="I22">
        <v>3</v>
      </c>
      <c r="J22">
        <v>60</v>
      </c>
      <c r="K22" s="95">
        <f t="shared" si="0"/>
        <v>85</v>
      </c>
      <c r="L22" s="39">
        <v>12183.6325</v>
      </c>
      <c r="M22" s="39">
        <v>988.44416699999999</v>
      </c>
      <c r="N22" s="39">
        <v>31420.025000000001</v>
      </c>
      <c r="O22" s="98">
        <f t="shared" si="3"/>
        <v>44592.101667000003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1</v>
      </c>
      <c r="D23" s="73">
        <v>2</v>
      </c>
      <c r="E23" s="73">
        <v>83</v>
      </c>
      <c r="F23" s="95">
        <f t="shared" si="1"/>
        <v>86</v>
      </c>
      <c r="G23" s="129">
        <f t="shared" si="2"/>
        <v>5.9474412171507604E-3</v>
      </c>
      <c r="H23" s="4">
        <v>1</v>
      </c>
      <c r="I23">
        <v>1</v>
      </c>
      <c r="J23">
        <v>63</v>
      </c>
      <c r="K23" s="95">
        <f t="shared" si="0"/>
        <v>65</v>
      </c>
      <c r="L23" s="39">
        <v>590.98</v>
      </c>
      <c r="M23" s="39">
        <v>309.05333300000001</v>
      </c>
      <c r="N23" s="39">
        <v>25854.822499999998</v>
      </c>
      <c r="O23" s="98">
        <f t="shared" si="3"/>
        <v>26754.855832999998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33</v>
      </c>
      <c r="D24" s="73">
        <v>13</v>
      </c>
      <c r="E24" s="73">
        <v>248</v>
      </c>
      <c r="F24" s="95">
        <f t="shared" si="1"/>
        <v>294</v>
      </c>
      <c r="G24" s="129">
        <f t="shared" si="2"/>
        <v>2.033195020746888E-2</v>
      </c>
      <c r="H24" s="4">
        <v>21</v>
      </c>
      <c r="I24">
        <v>9</v>
      </c>
      <c r="J24">
        <v>150</v>
      </c>
      <c r="K24" s="95">
        <f t="shared" si="0"/>
        <v>180</v>
      </c>
      <c r="L24" s="39">
        <v>7082.01</v>
      </c>
      <c r="M24" s="39">
        <v>4580.3549999999996</v>
      </c>
      <c r="N24" s="39">
        <v>65752.006699999998</v>
      </c>
      <c r="O24" s="98">
        <f t="shared" si="3"/>
        <v>77414.371700000003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21</v>
      </c>
      <c r="D25" s="73">
        <v>29</v>
      </c>
      <c r="E25" s="73">
        <v>273</v>
      </c>
      <c r="F25" s="95">
        <f t="shared" si="1"/>
        <v>323</v>
      </c>
      <c r="G25" s="129">
        <f t="shared" si="2"/>
        <v>2.2337482710926695E-2</v>
      </c>
      <c r="H25" s="4">
        <v>13</v>
      </c>
      <c r="I25">
        <v>14</v>
      </c>
      <c r="J25">
        <v>163</v>
      </c>
      <c r="K25" s="95">
        <f t="shared" si="0"/>
        <v>190</v>
      </c>
      <c r="L25" s="39">
        <v>4437.7775000000001</v>
      </c>
      <c r="M25" s="39">
        <v>8359.5849999999991</v>
      </c>
      <c r="N25" s="39">
        <v>66271.930800000002</v>
      </c>
      <c r="O25" s="98">
        <f t="shared" si="3"/>
        <v>79069.293300000005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8</v>
      </c>
      <c r="D26" s="73">
        <v>0</v>
      </c>
      <c r="E26" s="73">
        <v>99</v>
      </c>
      <c r="F26" s="95">
        <f>SUM(C26:E26)</f>
        <v>107</v>
      </c>
      <c r="G26" s="129">
        <f t="shared" si="2"/>
        <v>7.399723374827109E-3</v>
      </c>
      <c r="H26" s="4">
        <v>4</v>
      </c>
      <c r="I26">
        <v>0</v>
      </c>
      <c r="J26">
        <v>63</v>
      </c>
      <c r="K26" s="95">
        <f t="shared" si="0"/>
        <v>67</v>
      </c>
      <c r="L26" s="39">
        <v>2987.1183299999998</v>
      </c>
      <c r="M26" s="39">
        <v>0</v>
      </c>
      <c r="N26" s="39">
        <v>25121.958299999998</v>
      </c>
      <c r="O26" s="98">
        <f t="shared" si="3"/>
        <v>28109.07663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1934</v>
      </c>
      <c r="D27" s="73">
        <v>221</v>
      </c>
      <c r="E27" s="73">
        <v>1781</v>
      </c>
      <c r="F27" s="95">
        <f>SUM(C27:E27)</f>
        <v>3936</v>
      </c>
      <c r="G27" s="129">
        <f t="shared" si="2"/>
        <v>0.2721991701244813</v>
      </c>
      <c r="H27" s="4">
        <v>1126</v>
      </c>
      <c r="I27">
        <v>115</v>
      </c>
      <c r="J27">
        <v>1079</v>
      </c>
      <c r="K27" s="95">
        <f t="shared" si="0"/>
        <v>2320</v>
      </c>
      <c r="L27" s="39">
        <v>796444.69700000004</v>
      </c>
      <c r="M27" s="39">
        <v>76449.327499999999</v>
      </c>
      <c r="N27" s="39">
        <v>641033.03300000005</v>
      </c>
      <c r="O27" s="98">
        <f t="shared" si="3"/>
        <v>1513927.0575000001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4074</v>
      </c>
      <c r="D28" s="103">
        <f>SUM(D4:D27)</f>
        <v>1003</v>
      </c>
      <c r="E28" s="103">
        <f>SUM(E4:E27)</f>
        <v>9383</v>
      </c>
      <c r="F28" s="104">
        <f>SUM(F4:F27)</f>
        <v>14460</v>
      </c>
      <c r="G28" s="103"/>
      <c r="H28" s="130">
        <f t="shared" ref="H28:O28" si="4">SUM(H4:H27)</f>
        <v>2279</v>
      </c>
      <c r="I28" s="103">
        <f>SUM(I4:I27)</f>
        <v>531</v>
      </c>
      <c r="J28" s="103">
        <f t="shared" si="4"/>
        <v>5565</v>
      </c>
      <c r="K28" s="104">
        <f t="shared" si="4"/>
        <v>8375</v>
      </c>
      <c r="L28" s="105">
        <f t="shared" si="4"/>
        <v>1695329.7618169999</v>
      </c>
      <c r="M28" s="105">
        <f t="shared" si="4"/>
        <v>386972.58160000003</v>
      </c>
      <c r="N28" s="105">
        <f>SUM(N4:N27)</f>
        <v>3306963.7021699995</v>
      </c>
      <c r="O28" s="106">
        <f t="shared" si="4"/>
        <v>5389266.0455870014</v>
      </c>
      <c r="P28" t="s">
        <v>112</v>
      </c>
    </row>
    <row r="31" spans="1:17" x14ac:dyDescent="0.2">
      <c r="I31" t="s">
        <v>112</v>
      </c>
      <c r="O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3" x14ac:dyDescent="0.2">
      <c r="F33" t="s">
        <v>112</v>
      </c>
    </row>
    <row r="34" spans="6:13" x14ac:dyDescent="0.2">
      <c r="H34" t="s">
        <v>112</v>
      </c>
      <c r="J34" t="s">
        <v>112</v>
      </c>
    </row>
    <row r="35" spans="6:13" x14ac:dyDescent="0.2">
      <c r="K35" t="s">
        <v>112</v>
      </c>
      <c r="M35" t="s">
        <v>112</v>
      </c>
    </row>
    <row r="38" spans="6:13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topLeftCell="B1" zoomScale="80" zoomScaleNormal="80" workbookViewId="0">
      <selection activeCell="C34" sqref="C34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169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17</v>
      </c>
      <c r="D4" s="73">
        <v>11</v>
      </c>
      <c r="E4" s="73">
        <v>125</v>
      </c>
      <c r="F4" s="95">
        <f>SUM(C4:E4)</f>
        <v>153</v>
      </c>
      <c r="G4" s="129">
        <f>F4/F$28</f>
        <v>1.077996195307546E-2</v>
      </c>
      <c r="H4" s="6">
        <v>12</v>
      </c>
      <c r="I4">
        <v>8</v>
      </c>
      <c r="J4">
        <v>70</v>
      </c>
      <c r="K4" s="95">
        <f t="shared" ref="K4:K27" si="0">SUM(H4:J4)</f>
        <v>90</v>
      </c>
      <c r="L4" s="39">
        <v>4935.2441699999999</v>
      </c>
      <c r="M4" s="39">
        <v>3119.8266699999999</v>
      </c>
      <c r="N4" s="39">
        <v>30207.395799999998</v>
      </c>
      <c r="O4" s="98">
        <f>SUM(L4:N4)</f>
        <v>38262.466639999999</v>
      </c>
      <c r="P4" s="128"/>
      <c r="Q4" s="122"/>
    </row>
    <row r="5" spans="1:21" x14ac:dyDescent="0.2">
      <c r="A5" s="4">
        <v>2</v>
      </c>
      <c r="B5" s="15" t="s">
        <v>5</v>
      </c>
      <c r="C5" s="73">
        <v>61</v>
      </c>
      <c r="D5" s="73">
        <v>38</v>
      </c>
      <c r="E5" s="73">
        <v>327</v>
      </c>
      <c r="F5" s="95">
        <f t="shared" ref="F5:F25" si="1">SUM(C5:E5)</f>
        <v>426</v>
      </c>
      <c r="G5" s="129">
        <f t="shared" ref="G5:G27" si="2">F5/F$28</f>
        <v>3.0014796026210103E-2</v>
      </c>
      <c r="H5" s="4">
        <v>35</v>
      </c>
      <c r="I5">
        <v>20</v>
      </c>
      <c r="J5">
        <v>187</v>
      </c>
      <c r="K5" s="95">
        <f t="shared" si="0"/>
        <v>242</v>
      </c>
      <c r="L5" s="39">
        <v>26357.37</v>
      </c>
      <c r="M5" s="39">
        <v>15977.7583</v>
      </c>
      <c r="N5" s="39">
        <v>114794.073</v>
      </c>
      <c r="O5" s="98">
        <f t="shared" ref="O5:O27" si="3">SUM(L5:N5)</f>
        <v>157129.20130000002</v>
      </c>
      <c r="P5" s="128"/>
      <c r="Q5" s="122"/>
    </row>
    <row r="6" spans="1:21" x14ac:dyDescent="0.2">
      <c r="A6" s="4">
        <v>3</v>
      </c>
      <c r="B6" s="15" t="s">
        <v>6</v>
      </c>
      <c r="C6" s="73">
        <v>700</v>
      </c>
      <c r="D6" s="73">
        <v>242</v>
      </c>
      <c r="E6" s="73">
        <v>1795</v>
      </c>
      <c r="F6" s="95">
        <f t="shared" si="1"/>
        <v>2737</v>
      </c>
      <c r="G6" s="129">
        <f t="shared" si="2"/>
        <v>0.19284154160501657</v>
      </c>
      <c r="H6" s="4">
        <v>396</v>
      </c>
      <c r="I6">
        <v>129</v>
      </c>
      <c r="J6">
        <v>1077</v>
      </c>
      <c r="K6" s="95">
        <f t="shared" si="0"/>
        <v>1602</v>
      </c>
      <c r="L6" s="39">
        <v>285187.31599999999</v>
      </c>
      <c r="M6" s="39">
        <v>99536.818299999999</v>
      </c>
      <c r="N6" s="39">
        <v>675139.66</v>
      </c>
      <c r="O6" s="98">
        <f t="shared" si="3"/>
        <v>1059863.7943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18</v>
      </c>
      <c r="D7" s="73">
        <v>6</v>
      </c>
      <c r="E7" s="73">
        <v>94</v>
      </c>
      <c r="F7" s="95">
        <f t="shared" si="1"/>
        <v>118</v>
      </c>
      <c r="G7" s="129">
        <f t="shared" si="2"/>
        <v>8.3139575847248643E-3</v>
      </c>
      <c r="H7" s="4">
        <v>9</v>
      </c>
      <c r="I7">
        <v>3</v>
      </c>
      <c r="J7">
        <v>56</v>
      </c>
      <c r="K7" s="95">
        <f t="shared" si="0"/>
        <v>68</v>
      </c>
      <c r="L7" s="39">
        <v>6265.1116700000002</v>
      </c>
      <c r="M7" s="39">
        <v>2447.12</v>
      </c>
      <c r="N7" s="39">
        <v>28400.590800000002</v>
      </c>
      <c r="O7" s="98">
        <f t="shared" si="3"/>
        <v>37112.822469999999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16</v>
      </c>
      <c r="D8" s="73">
        <v>2</v>
      </c>
      <c r="E8" s="73">
        <v>69</v>
      </c>
      <c r="F8" s="95">
        <f t="shared" si="1"/>
        <v>87</v>
      </c>
      <c r="G8" s="129">
        <f t="shared" si="2"/>
        <v>6.1297822870429088E-3</v>
      </c>
      <c r="H8" s="4">
        <v>10</v>
      </c>
      <c r="I8">
        <v>1</v>
      </c>
      <c r="J8">
        <v>43</v>
      </c>
      <c r="K8" s="95">
        <f t="shared" si="0"/>
        <v>54</v>
      </c>
      <c r="L8" s="39">
        <v>5401.97667</v>
      </c>
      <c r="M8" s="39">
        <v>720.503333</v>
      </c>
      <c r="N8" s="39">
        <v>19610.521700000001</v>
      </c>
      <c r="O8" s="98">
        <f t="shared" si="3"/>
        <v>25733.001703000002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4</v>
      </c>
      <c r="D9" s="73">
        <v>9</v>
      </c>
      <c r="E9" s="73">
        <v>188</v>
      </c>
      <c r="F9" s="95">
        <f t="shared" si="1"/>
        <v>201</v>
      </c>
      <c r="G9" s="129">
        <f t="shared" si="2"/>
        <v>1.4161910801099133E-2</v>
      </c>
      <c r="H9" s="4">
        <v>4</v>
      </c>
      <c r="I9">
        <v>5</v>
      </c>
      <c r="J9">
        <v>113</v>
      </c>
      <c r="K9" s="95">
        <f t="shared" si="0"/>
        <v>122</v>
      </c>
      <c r="L9" s="39">
        <v>1230.49333</v>
      </c>
      <c r="M9" s="39">
        <v>3527.5066700000002</v>
      </c>
      <c r="N9" s="39">
        <v>70819.796700000006</v>
      </c>
      <c r="O9" s="98">
        <f t="shared" si="3"/>
        <v>75577.796700000006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6</v>
      </c>
      <c r="D10" s="73">
        <v>12</v>
      </c>
      <c r="E10" s="73">
        <v>198</v>
      </c>
      <c r="F10" s="95">
        <f t="shared" si="1"/>
        <v>216</v>
      </c>
      <c r="G10" s="129">
        <f t="shared" si="2"/>
        <v>1.5218769816106531E-2</v>
      </c>
      <c r="H10" s="4">
        <v>3</v>
      </c>
      <c r="I10">
        <v>8</v>
      </c>
      <c r="J10">
        <v>120</v>
      </c>
      <c r="K10" s="95">
        <f t="shared" si="0"/>
        <v>131</v>
      </c>
      <c r="L10" s="39">
        <v>2556.23333</v>
      </c>
      <c r="M10" s="39">
        <v>3111.5933300000002</v>
      </c>
      <c r="N10" s="39">
        <v>57404.1</v>
      </c>
      <c r="O10" s="98">
        <f t="shared" si="3"/>
        <v>63071.926659999997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29</v>
      </c>
      <c r="D11" s="73">
        <v>13</v>
      </c>
      <c r="E11" s="73">
        <v>290</v>
      </c>
      <c r="F11" s="95">
        <f t="shared" si="1"/>
        <v>332</v>
      </c>
      <c r="G11" s="129">
        <f t="shared" si="2"/>
        <v>2.3391812865497075E-2</v>
      </c>
      <c r="H11" s="4">
        <v>13</v>
      </c>
      <c r="I11">
        <v>9</v>
      </c>
      <c r="J11">
        <v>174</v>
      </c>
      <c r="K11" s="95">
        <f t="shared" si="0"/>
        <v>196</v>
      </c>
      <c r="L11" s="39">
        <v>12514.460800000001</v>
      </c>
      <c r="M11" s="39">
        <v>5298.6916700000002</v>
      </c>
      <c r="N11" s="39">
        <v>97218.322499999995</v>
      </c>
      <c r="O11" s="98">
        <f t="shared" si="3"/>
        <v>115031.47497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7</v>
      </c>
      <c r="D12" s="73">
        <v>6</v>
      </c>
      <c r="E12" s="73">
        <v>118</v>
      </c>
      <c r="F12" s="95">
        <f t="shared" si="1"/>
        <v>131</v>
      </c>
      <c r="G12" s="129">
        <f t="shared" si="2"/>
        <v>9.2299020643979435E-3</v>
      </c>
      <c r="H12" s="4">
        <v>6</v>
      </c>
      <c r="I12">
        <v>5</v>
      </c>
      <c r="J12">
        <v>76</v>
      </c>
      <c r="K12" s="95">
        <f t="shared" si="0"/>
        <v>87</v>
      </c>
      <c r="L12" s="39">
        <v>2139.2800000000002</v>
      </c>
      <c r="M12" s="39">
        <v>1096.21417</v>
      </c>
      <c r="N12" s="39">
        <v>26916.63</v>
      </c>
      <c r="O12" s="98">
        <f t="shared" si="3"/>
        <v>30152.124170000003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65</v>
      </c>
      <c r="D13" s="73">
        <v>23</v>
      </c>
      <c r="E13" s="73">
        <v>174</v>
      </c>
      <c r="F13" s="95">
        <f t="shared" si="1"/>
        <v>262</v>
      </c>
      <c r="G13" s="129">
        <f t="shared" si="2"/>
        <v>1.8459804128795887E-2</v>
      </c>
      <c r="H13" s="4">
        <v>35</v>
      </c>
      <c r="I13">
        <v>17</v>
      </c>
      <c r="J13">
        <v>97</v>
      </c>
      <c r="K13" s="95">
        <f t="shared" si="0"/>
        <v>149</v>
      </c>
      <c r="L13" s="39">
        <v>25868.775799999999</v>
      </c>
      <c r="M13" s="39">
        <v>9433.0925000000007</v>
      </c>
      <c r="N13" s="39">
        <v>60894.394200000002</v>
      </c>
      <c r="O13" s="98">
        <f t="shared" si="3"/>
        <v>96196.262500000012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4</v>
      </c>
      <c r="D14" s="73">
        <v>3</v>
      </c>
      <c r="E14" s="73">
        <v>13</v>
      </c>
      <c r="F14" s="95">
        <f t="shared" si="1"/>
        <v>20</v>
      </c>
      <c r="G14" s="129">
        <f t="shared" si="2"/>
        <v>1.4091453533431973E-3</v>
      </c>
      <c r="H14" s="4">
        <v>2</v>
      </c>
      <c r="I14">
        <v>1</v>
      </c>
      <c r="J14">
        <v>8</v>
      </c>
      <c r="K14" s="95">
        <f t="shared" si="0"/>
        <v>11</v>
      </c>
      <c r="L14" s="39">
        <v>573.126667</v>
      </c>
      <c r="M14" s="39">
        <v>766.78333299999997</v>
      </c>
      <c r="N14" s="39">
        <v>2100.71333</v>
      </c>
      <c r="O14" s="98">
        <f t="shared" si="3"/>
        <v>3440.6233299999999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102</v>
      </c>
      <c r="D15" s="73">
        <v>51</v>
      </c>
      <c r="E15" s="73">
        <v>293</v>
      </c>
      <c r="F15" s="95">
        <f t="shared" si="1"/>
        <v>446</v>
      </c>
      <c r="G15" s="129">
        <f t="shared" si="2"/>
        <v>3.1423941379553302E-2</v>
      </c>
      <c r="H15" s="4">
        <v>54</v>
      </c>
      <c r="I15">
        <v>29</v>
      </c>
      <c r="J15">
        <v>171</v>
      </c>
      <c r="K15" s="95">
        <f t="shared" si="0"/>
        <v>254</v>
      </c>
      <c r="L15" s="39">
        <v>43732.790800000002</v>
      </c>
      <c r="M15" s="39">
        <v>19926.7683</v>
      </c>
      <c r="N15" s="39">
        <v>97361.463300000003</v>
      </c>
      <c r="O15" s="98">
        <f t="shared" si="3"/>
        <v>161021.02240000002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114</v>
      </c>
      <c r="D16" s="73">
        <v>17</v>
      </c>
      <c r="E16" s="73">
        <v>327</v>
      </c>
      <c r="F16" s="95">
        <f t="shared" si="1"/>
        <v>458</v>
      </c>
      <c r="G16" s="129">
        <f t="shared" si="2"/>
        <v>3.2269428591559221E-2</v>
      </c>
      <c r="H16" s="4">
        <v>62</v>
      </c>
      <c r="I16">
        <v>10</v>
      </c>
      <c r="J16">
        <v>186</v>
      </c>
      <c r="K16" s="95">
        <f t="shared" si="0"/>
        <v>258</v>
      </c>
      <c r="L16" s="39">
        <v>69238.758300000001</v>
      </c>
      <c r="M16" s="39">
        <v>8994.9816699999992</v>
      </c>
      <c r="N16" s="39">
        <v>151634.64300000001</v>
      </c>
      <c r="O16" s="98">
        <f t="shared" si="3"/>
        <v>229868.38297000001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6</v>
      </c>
      <c r="D17" s="73">
        <v>1</v>
      </c>
      <c r="E17" s="73">
        <v>13</v>
      </c>
      <c r="F17" s="95">
        <f t="shared" si="1"/>
        <v>20</v>
      </c>
      <c r="G17" s="129">
        <f t="shared" si="2"/>
        <v>1.4091453533431973E-3</v>
      </c>
      <c r="H17" s="4">
        <v>2</v>
      </c>
      <c r="I17">
        <v>1</v>
      </c>
      <c r="J17">
        <v>9</v>
      </c>
      <c r="K17" s="95">
        <f t="shared" si="0"/>
        <v>12</v>
      </c>
      <c r="L17" s="39">
        <v>1452.01333</v>
      </c>
      <c r="M17" s="39">
        <v>196.776667</v>
      </c>
      <c r="N17" s="39">
        <v>2677.3283299999998</v>
      </c>
      <c r="O17" s="98">
        <f t="shared" si="3"/>
        <v>4326.1183270000001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192</v>
      </c>
      <c r="D18" s="73">
        <v>62</v>
      </c>
      <c r="E18" s="73">
        <v>793</v>
      </c>
      <c r="F18" s="95">
        <f t="shared" si="1"/>
        <v>1047</v>
      </c>
      <c r="G18" s="129">
        <f t="shared" si="2"/>
        <v>7.3768759247516386E-2</v>
      </c>
      <c r="H18" s="4">
        <v>104</v>
      </c>
      <c r="I18">
        <v>38</v>
      </c>
      <c r="J18">
        <v>460</v>
      </c>
      <c r="K18" s="95">
        <f t="shared" si="0"/>
        <v>602</v>
      </c>
      <c r="L18" s="39">
        <v>115585.34</v>
      </c>
      <c r="M18" s="39">
        <v>31655.2925</v>
      </c>
      <c r="N18" s="39">
        <v>356092.23</v>
      </c>
      <c r="O18" s="98">
        <f t="shared" si="3"/>
        <v>503332.86249999999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536</v>
      </c>
      <c r="D19" s="73">
        <v>204</v>
      </c>
      <c r="E19" s="73">
        <v>1659</v>
      </c>
      <c r="F19" s="95">
        <f t="shared" si="1"/>
        <v>2399</v>
      </c>
      <c r="G19" s="129">
        <f t="shared" si="2"/>
        <v>0.16902698513351652</v>
      </c>
      <c r="H19" s="4">
        <v>286</v>
      </c>
      <c r="I19">
        <v>100</v>
      </c>
      <c r="J19">
        <v>978</v>
      </c>
      <c r="K19" s="95">
        <f t="shared" si="0"/>
        <v>1364</v>
      </c>
      <c r="L19" s="39">
        <v>225260.93400000001</v>
      </c>
      <c r="M19" s="39">
        <v>81276.270799999998</v>
      </c>
      <c r="N19" s="39">
        <v>600517.71</v>
      </c>
      <c r="O19" s="98">
        <f t="shared" si="3"/>
        <v>907054.91479999991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10</v>
      </c>
      <c r="D20" s="73">
        <v>3</v>
      </c>
      <c r="E20" s="73">
        <v>25</v>
      </c>
      <c r="F20" s="95">
        <f t="shared" si="1"/>
        <v>38</v>
      </c>
      <c r="G20" s="129">
        <f t="shared" si="2"/>
        <v>2.6773761713520749E-3</v>
      </c>
      <c r="H20" s="4">
        <v>5</v>
      </c>
      <c r="I20">
        <v>1</v>
      </c>
      <c r="J20">
        <v>15</v>
      </c>
      <c r="K20" s="95">
        <f t="shared" si="0"/>
        <v>21</v>
      </c>
      <c r="L20" s="39">
        <v>4740.3633300000001</v>
      </c>
      <c r="M20" s="39">
        <v>2194.1075000000001</v>
      </c>
      <c r="N20" s="39">
        <v>5106.0208300000004</v>
      </c>
      <c r="O20" s="98">
        <f t="shared" si="3"/>
        <v>12040.49166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46</v>
      </c>
      <c r="D21" s="73">
        <v>2</v>
      </c>
      <c r="E21" s="73">
        <v>116</v>
      </c>
      <c r="F21" s="95">
        <f t="shared" si="1"/>
        <v>164</v>
      </c>
      <c r="G21" s="129">
        <f t="shared" si="2"/>
        <v>1.1554991897414218E-2</v>
      </c>
      <c r="H21" s="4">
        <v>20</v>
      </c>
      <c r="I21">
        <v>2</v>
      </c>
      <c r="J21">
        <v>60</v>
      </c>
      <c r="K21" s="95">
        <f t="shared" si="0"/>
        <v>82</v>
      </c>
      <c r="L21" s="39">
        <v>13046.442499999999</v>
      </c>
      <c r="M21" s="39">
        <v>797.20333300000004</v>
      </c>
      <c r="N21" s="39">
        <v>30294.2575</v>
      </c>
      <c r="O21" s="98">
        <f t="shared" si="3"/>
        <v>44137.903332999995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41</v>
      </c>
      <c r="D22" s="73">
        <v>2</v>
      </c>
      <c r="E22" s="73">
        <v>118</v>
      </c>
      <c r="F22" s="95">
        <f t="shared" si="1"/>
        <v>161</v>
      </c>
      <c r="G22" s="129">
        <f t="shared" si="2"/>
        <v>1.1343620094412738E-2</v>
      </c>
      <c r="H22" s="4">
        <v>24</v>
      </c>
      <c r="I22">
        <v>2</v>
      </c>
      <c r="J22">
        <v>61</v>
      </c>
      <c r="K22" s="95">
        <f t="shared" si="0"/>
        <v>87</v>
      </c>
      <c r="L22" s="39">
        <v>13240.7708</v>
      </c>
      <c r="M22" s="39">
        <v>506.61</v>
      </c>
      <c r="N22" s="39">
        <v>30749.734199999999</v>
      </c>
      <c r="O22" s="98">
        <f t="shared" si="3"/>
        <v>44497.114999999998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2</v>
      </c>
      <c r="D23" s="73">
        <v>2</v>
      </c>
      <c r="E23" s="73">
        <v>79</v>
      </c>
      <c r="F23" s="95">
        <f t="shared" si="1"/>
        <v>83</v>
      </c>
      <c r="G23" s="129">
        <f t="shared" si="2"/>
        <v>5.8479532163742687E-3</v>
      </c>
      <c r="H23" s="4">
        <v>2</v>
      </c>
      <c r="I23">
        <v>1</v>
      </c>
      <c r="J23">
        <v>59</v>
      </c>
      <c r="K23" s="95">
        <f t="shared" si="0"/>
        <v>62</v>
      </c>
      <c r="L23" s="39">
        <v>728.88833299999999</v>
      </c>
      <c r="M23" s="39">
        <v>309.05333300000001</v>
      </c>
      <c r="N23" s="39">
        <v>21977.93</v>
      </c>
      <c r="O23" s="98">
        <f t="shared" si="3"/>
        <v>23015.871665999999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34</v>
      </c>
      <c r="D24" s="73">
        <v>18</v>
      </c>
      <c r="E24" s="73">
        <v>248</v>
      </c>
      <c r="F24" s="95">
        <f t="shared" si="1"/>
        <v>300</v>
      </c>
      <c r="G24" s="129">
        <f t="shared" si="2"/>
        <v>2.1137180300147961E-2</v>
      </c>
      <c r="H24" s="4">
        <v>24</v>
      </c>
      <c r="I24">
        <v>11</v>
      </c>
      <c r="J24">
        <v>152</v>
      </c>
      <c r="K24" s="95">
        <f t="shared" si="0"/>
        <v>187</v>
      </c>
      <c r="L24" s="39">
        <v>7785.6891699999996</v>
      </c>
      <c r="M24" s="39">
        <v>5972.4166699999996</v>
      </c>
      <c r="N24" s="39">
        <v>70641.404200000004</v>
      </c>
      <c r="O24" s="98">
        <f t="shared" si="3"/>
        <v>84399.510040000008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19</v>
      </c>
      <c r="D25" s="73">
        <v>32</v>
      </c>
      <c r="E25" s="73">
        <v>262</v>
      </c>
      <c r="F25" s="95">
        <f t="shared" si="1"/>
        <v>313</v>
      </c>
      <c r="G25" s="129">
        <f t="shared" si="2"/>
        <v>2.2053124779821038E-2</v>
      </c>
      <c r="H25" s="4">
        <v>14</v>
      </c>
      <c r="I25">
        <v>17</v>
      </c>
      <c r="J25">
        <v>157</v>
      </c>
      <c r="K25" s="95">
        <f t="shared" si="0"/>
        <v>188</v>
      </c>
      <c r="L25" s="39">
        <v>4245.56167</v>
      </c>
      <c r="M25" s="39">
        <v>8934.6725000000006</v>
      </c>
      <c r="N25" s="39">
        <v>68237.953299999994</v>
      </c>
      <c r="O25" s="98">
        <f t="shared" si="3"/>
        <v>81418.18746999999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7</v>
      </c>
      <c r="D26" s="73">
        <v>0</v>
      </c>
      <c r="E26" s="73">
        <v>91</v>
      </c>
      <c r="F26" s="95">
        <f>SUM(C26:E26)</f>
        <v>98</v>
      </c>
      <c r="G26" s="129">
        <f t="shared" si="2"/>
        <v>6.9048122313816671E-3</v>
      </c>
      <c r="H26" s="4">
        <v>3</v>
      </c>
      <c r="I26">
        <v>0</v>
      </c>
      <c r="J26">
        <v>60</v>
      </c>
      <c r="K26" s="95">
        <f t="shared" si="0"/>
        <v>63</v>
      </c>
      <c r="L26" s="39">
        <v>2577.25</v>
      </c>
      <c r="M26" s="39">
        <v>0</v>
      </c>
      <c r="N26" s="39">
        <v>23538.179199999999</v>
      </c>
      <c r="O26" s="98">
        <f t="shared" si="3"/>
        <v>26115.429199999999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1981</v>
      </c>
      <c r="D27" s="73">
        <v>229</v>
      </c>
      <c r="E27" s="73">
        <v>1773</v>
      </c>
      <c r="F27" s="95">
        <f>SUM(C27:E27)</f>
        <v>3983</v>
      </c>
      <c r="G27" s="129">
        <f t="shared" si="2"/>
        <v>0.28063129711829776</v>
      </c>
      <c r="H27" s="4">
        <v>1128</v>
      </c>
      <c r="I27">
        <v>125</v>
      </c>
      <c r="J27">
        <v>1069</v>
      </c>
      <c r="K27" s="95">
        <f t="shared" si="0"/>
        <v>2322</v>
      </c>
      <c r="L27" s="39">
        <v>834887.01800000004</v>
      </c>
      <c r="M27" s="39">
        <v>84911.601699999999</v>
      </c>
      <c r="N27" s="39">
        <v>652705.92799999996</v>
      </c>
      <c r="O27" s="98">
        <f t="shared" si="3"/>
        <v>1572504.5477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4017</v>
      </c>
      <c r="D28" s="103">
        <f>SUM(D4:D27)</f>
        <v>988</v>
      </c>
      <c r="E28" s="103">
        <f>SUM(E4:E27)</f>
        <v>9188</v>
      </c>
      <c r="F28" s="104">
        <f>SUM(F4:F27)</f>
        <v>14193</v>
      </c>
      <c r="G28" s="103"/>
      <c r="H28" s="130">
        <f t="shared" ref="H28:O28" si="4">SUM(H4:H27)</f>
        <v>2253</v>
      </c>
      <c r="I28" s="103">
        <f>SUM(I4:I27)</f>
        <v>543</v>
      </c>
      <c r="J28" s="103">
        <f t="shared" si="4"/>
        <v>5458</v>
      </c>
      <c r="K28" s="104">
        <f t="shared" si="4"/>
        <v>8254</v>
      </c>
      <c r="L28" s="105">
        <f t="shared" si="4"/>
        <v>1709551.2086700001</v>
      </c>
      <c r="M28" s="105">
        <f t="shared" si="4"/>
        <v>390711.66324899998</v>
      </c>
      <c r="N28" s="105">
        <f>SUM(N4:N27)</f>
        <v>3295040.9798899996</v>
      </c>
      <c r="O28" s="106">
        <f t="shared" si="4"/>
        <v>5395303.8518090006</v>
      </c>
      <c r="P28" t="s">
        <v>112</v>
      </c>
    </row>
    <row r="31" spans="1:17" x14ac:dyDescent="0.2">
      <c r="I31" t="s">
        <v>112</v>
      </c>
      <c r="O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6" x14ac:dyDescent="0.2">
      <c r="F33" t="s">
        <v>112</v>
      </c>
      <c r="H33" t="s">
        <v>112</v>
      </c>
      <c r="P33" t="s">
        <v>112</v>
      </c>
    </row>
    <row r="34" spans="6:16" x14ac:dyDescent="0.2">
      <c r="H34" t="s">
        <v>112</v>
      </c>
      <c r="J34" t="s">
        <v>112</v>
      </c>
    </row>
    <row r="35" spans="6:16" x14ac:dyDescent="0.2">
      <c r="K35" t="s">
        <v>112</v>
      </c>
      <c r="M35" t="s">
        <v>112</v>
      </c>
    </row>
    <row r="38" spans="6:16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D32" sqref="D32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168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19</v>
      </c>
      <c r="D4" s="73">
        <v>11</v>
      </c>
      <c r="E4" s="73">
        <v>123</v>
      </c>
      <c r="F4" s="95">
        <f>SUM(C4:E4)</f>
        <v>153</v>
      </c>
      <c r="G4" s="129">
        <f>F4/F$28</f>
        <v>1.0824195259992925E-2</v>
      </c>
      <c r="H4" s="6">
        <v>12</v>
      </c>
      <c r="I4">
        <v>8</v>
      </c>
      <c r="J4">
        <v>68</v>
      </c>
      <c r="K4" s="95">
        <f t="shared" ref="K4:K27" si="0">SUM(H4:J4)</f>
        <v>88</v>
      </c>
      <c r="L4" s="39">
        <v>5334.6583300000002</v>
      </c>
      <c r="M4" s="39">
        <v>3326.3858300000002</v>
      </c>
      <c r="N4" s="39">
        <v>31327.0425</v>
      </c>
      <c r="O4" s="98">
        <f>SUM(L4:N4)</f>
        <v>39988.086660000001</v>
      </c>
      <c r="P4" s="128"/>
      <c r="Q4" s="122"/>
    </row>
    <row r="5" spans="1:21" x14ac:dyDescent="0.2">
      <c r="A5" s="4">
        <v>2</v>
      </c>
      <c r="B5" s="15" t="s">
        <v>5</v>
      </c>
      <c r="C5" s="73">
        <v>79</v>
      </c>
      <c r="D5" s="73">
        <v>40</v>
      </c>
      <c r="E5" s="73">
        <v>327</v>
      </c>
      <c r="F5" s="95">
        <f t="shared" ref="F5:F25" si="1">SUM(C5:E5)</f>
        <v>446</v>
      </c>
      <c r="G5" s="129">
        <f t="shared" ref="G5:G27" si="2">F5/F$28</f>
        <v>3.155288291475062E-2</v>
      </c>
      <c r="H5" s="4">
        <v>45</v>
      </c>
      <c r="I5">
        <v>20</v>
      </c>
      <c r="J5">
        <v>189</v>
      </c>
      <c r="K5" s="95">
        <f t="shared" si="0"/>
        <v>254</v>
      </c>
      <c r="L5" s="39">
        <v>32449.180799999998</v>
      </c>
      <c r="M5" s="39">
        <v>17013.197499999998</v>
      </c>
      <c r="N5" s="39">
        <v>114211.01300000001</v>
      </c>
      <c r="O5" s="98">
        <f t="shared" ref="O5:O27" si="3">SUM(L5:N5)</f>
        <v>163673.39130000002</v>
      </c>
      <c r="P5" s="128"/>
      <c r="Q5" s="122"/>
    </row>
    <row r="6" spans="1:21" x14ac:dyDescent="0.2">
      <c r="A6" s="4">
        <v>3</v>
      </c>
      <c r="B6" s="15" t="s">
        <v>6</v>
      </c>
      <c r="C6" s="73">
        <v>656</v>
      </c>
      <c r="D6" s="73">
        <v>246</v>
      </c>
      <c r="E6" s="73">
        <v>1775</v>
      </c>
      <c r="F6" s="95">
        <f t="shared" si="1"/>
        <v>2677</v>
      </c>
      <c r="G6" s="129">
        <f t="shared" si="2"/>
        <v>0.18938804386275204</v>
      </c>
      <c r="H6" s="4">
        <v>357</v>
      </c>
      <c r="I6">
        <v>128</v>
      </c>
      <c r="J6">
        <v>1066</v>
      </c>
      <c r="K6" s="95">
        <f t="shared" si="0"/>
        <v>1551</v>
      </c>
      <c r="L6" s="39">
        <v>293991.43599999999</v>
      </c>
      <c r="M6" s="39">
        <v>99774.09</v>
      </c>
      <c r="N6" s="39">
        <v>663677.24600000004</v>
      </c>
      <c r="O6" s="98">
        <f t="shared" si="3"/>
        <v>1057442.7719999999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13</v>
      </c>
      <c r="D7" s="73">
        <v>7</v>
      </c>
      <c r="E7" s="73">
        <v>90</v>
      </c>
      <c r="F7" s="95">
        <f t="shared" si="1"/>
        <v>110</v>
      </c>
      <c r="G7" s="129">
        <f t="shared" si="2"/>
        <v>7.7821011673151752E-3</v>
      </c>
      <c r="H7" s="4">
        <v>7</v>
      </c>
      <c r="I7">
        <v>4</v>
      </c>
      <c r="J7">
        <v>54</v>
      </c>
      <c r="K7" s="95">
        <f t="shared" si="0"/>
        <v>65</v>
      </c>
      <c r="L7" s="39">
        <v>3864.20667</v>
      </c>
      <c r="M7" s="39">
        <v>3096.5566699999999</v>
      </c>
      <c r="N7" s="39">
        <v>27202.012500000001</v>
      </c>
      <c r="O7" s="98">
        <f t="shared" si="3"/>
        <v>34162.775840000002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12</v>
      </c>
      <c r="D8" s="73">
        <v>3</v>
      </c>
      <c r="E8" s="73">
        <v>66</v>
      </c>
      <c r="F8" s="95">
        <f t="shared" si="1"/>
        <v>81</v>
      </c>
      <c r="G8" s="129">
        <f t="shared" si="2"/>
        <v>5.7304563141139016E-3</v>
      </c>
      <c r="H8" s="4">
        <v>7</v>
      </c>
      <c r="I8">
        <v>2</v>
      </c>
      <c r="J8">
        <v>41</v>
      </c>
      <c r="K8" s="95">
        <f t="shared" si="0"/>
        <v>50</v>
      </c>
      <c r="L8" s="39">
        <v>3766.8366700000001</v>
      </c>
      <c r="M8" s="39">
        <v>1153.99917</v>
      </c>
      <c r="N8" s="39">
        <v>18692.721699999998</v>
      </c>
      <c r="O8" s="98">
        <f t="shared" si="3"/>
        <v>23613.557539999998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7</v>
      </c>
      <c r="D9" s="73">
        <v>8</v>
      </c>
      <c r="E9" s="73">
        <v>188</v>
      </c>
      <c r="F9" s="95">
        <f t="shared" si="1"/>
        <v>203</v>
      </c>
      <c r="G9" s="129">
        <f t="shared" si="2"/>
        <v>1.4361513972408915E-2</v>
      </c>
      <c r="H9" s="4">
        <v>6</v>
      </c>
      <c r="I9">
        <v>5</v>
      </c>
      <c r="J9">
        <v>111</v>
      </c>
      <c r="K9" s="95">
        <f t="shared" si="0"/>
        <v>122</v>
      </c>
      <c r="L9" s="39">
        <v>2112.74917</v>
      </c>
      <c r="M9" s="39">
        <v>2500.0516699999998</v>
      </c>
      <c r="N9" s="39">
        <v>66799.264999999999</v>
      </c>
      <c r="O9" s="98">
        <f t="shared" si="3"/>
        <v>71412.065839999996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13</v>
      </c>
      <c r="D10" s="73">
        <v>11</v>
      </c>
      <c r="E10" s="73">
        <v>173</v>
      </c>
      <c r="F10" s="95">
        <f t="shared" si="1"/>
        <v>197</v>
      </c>
      <c r="G10" s="129">
        <f t="shared" si="2"/>
        <v>1.3937035726918996E-2</v>
      </c>
      <c r="H10" s="4">
        <v>6</v>
      </c>
      <c r="I10">
        <v>7</v>
      </c>
      <c r="J10">
        <v>104</v>
      </c>
      <c r="K10" s="95">
        <f t="shared" si="0"/>
        <v>117</v>
      </c>
      <c r="L10" s="39">
        <v>3257.9625000000001</v>
      </c>
      <c r="M10" s="39">
        <v>3199.1266700000001</v>
      </c>
      <c r="N10" s="39">
        <v>54711.442499999997</v>
      </c>
      <c r="O10" s="98">
        <f t="shared" si="3"/>
        <v>61168.531669999997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23</v>
      </c>
      <c r="D11" s="73">
        <v>16</v>
      </c>
      <c r="E11" s="73">
        <v>301</v>
      </c>
      <c r="F11" s="95">
        <f t="shared" si="1"/>
        <v>340</v>
      </c>
      <c r="G11" s="129">
        <f t="shared" si="2"/>
        <v>2.4053767244428724E-2</v>
      </c>
      <c r="H11" s="4">
        <v>12</v>
      </c>
      <c r="I11">
        <v>9</v>
      </c>
      <c r="J11">
        <v>177</v>
      </c>
      <c r="K11" s="95">
        <f t="shared" si="0"/>
        <v>198</v>
      </c>
      <c r="L11" s="39">
        <v>11589.0342</v>
      </c>
      <c r="M11" s="39">
        <v>3790.4533299999998</v>
      </c>
      <c r="N11" s="39">
        <v>102777.177</v>
      </c>
      <c r="O11" s="98">
        <f t="shared" si="3"/>
        <v>118156.66452999999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11</v>
      </c>
      <c r="D12" s="73">
        <v>6</v>
      </c>
      <c r="E12" s="73">
        <v>120</v>
      </c>
      <c r="F12" s="95">
        <f t="shared" si="1"/>
        <v>137</v>
      </c>
      <c r="G12" s="129">
        <f t="shared" si="2"/>
        <v>9.6922532720198091E-3</v>
      </c>
      <c r="H12" s="4">
        <v>8</v>
      </c>
      <c r="I12">
        <v>5</v>
      </c>
      <c r="J12">
        <v>75</v>
      </c>
      <c r="K12" s="95">
        <f t="shared" si="0"/>
        <v>88</v>
      </c>
      <c r="L12" s="39">
        <v>3133.4333299999998</v>
      </c>
      <c r="M12" s="39">
        <v>1585.03583</v>
      </c>
      <c r="N12" s="39">
        <v>29664.689200000001</v>
      </c>
      <c r="O12" s="98">
        <f t="shared" si="3"/>
        <v>34383.158360000001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46</v>
      </c>
      <c r="D13" s="73">
        <v>25</v>
      </c>
      <c r="E13" s="73">
        <v>171</v>
      </c>
      <c r="F13" s="95">
        <f t="shared" si="1"/>
        <v>242</v>
      </c>
      <c r="G13" s="129">
        <f t="shared" si="2"/>
        <v>1.7120622568093387E-2</v>
      </c>
      <c r="H13" s="4">
        <v>25</v>
      </c>
      <c r="I13">
        <v>16</v>
      </c>
      <c r="J13">
        <v>96</v>
      </c>
      <c r="K13" s="95">
        <f t="shared" si="0"/>
        <v>137</v>
      </c>
      <c r="L13" s="39">
        <v>23306.627499999999</v>
      </c>
      <c r="M13" s="39">
        <v>9765.9575000000004</v>
      </c>
      <c r="N13" s="39">
        <v>60581.679199999999</v>
      </c>
      <c r="O13" s="98">
        <f t="shared" si="3"/>
        <v>93654.264200000005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4</v>
      </c>
      <c r="D14" s="73">
        <v>3</v>
      </c>
      <c r="E14" s="73">
        <v>9</v>
      </c>
      <c r="F14" s="95">
        <f t="shared" si="1"/>
        <v>16</v>
      </c>
      <c r="G14" s="129">
        <f t="shared" si="2"/>
        <v>1.1319419879731163E-3</v>
      </c>
      <c r="H14" s="4">
        <v>2</v>
      </c>
      <c r="I14">
        <v>1</v>
      </c>
      <c r="J14">
        <v>6</v>
      </c>
      <c r="K14" s="95">
        <f t="shared" si="0"/>
        <v>9</v>
      </c>
      <c r="L14" s="39">
        <v>573.126667</v>
      </c>
      <c r="M14" s="39">
        <v>766.78333299999997</v>
      </c>
      <c r="N14" s="39">
        <v>1710.71333</v>
      </c>
      <c r="O14" s="98">
        <f t="shared" si="3"/>
        <v>3050.6233299999999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96</v>
      </c>
      <c r="D15" s="73">
        <v>49</v>
      </c>
      <c r="E15" s="73">
        <v>283</v>
      </c>
      <c r="F15" s="95">
        <f t="shared" si="1"/>
        <v>428</v>
      </c>
      <c r="G15" s="129">
        <f t="shared" si="2"/>
        <v>3.0279448178280863E-2</v>
      </c>
      <c r="H15" s="4">
        <v>47</v>
      </c>
      <c r="I15">
        <v>27</v>
      </c>
      <c r="J15">
        <v>163</v>
      </c>
      <c r="K15" s="95">
        <f t="shared" si="0"/>
        <v>237</v>
      </c>
      <c r="L15" s="39">
        <v>44019.7333</v>
      </c>
      <c r="M15" s="39">
        <v>20093.9483</v>
      </c>
      <c r="N15" s="39">
        <v>96785.693299999999</v>
      </c>
      <c r="O15" s="98">
        <f t="shared" si="3"/>
        <v>160899.3749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112</v>
      </c>
      <c r="D16" s="73">
        <v>14</v>
      </c>
      <c r="E16" s="73">
        <v>342</v>
      </c>
      <c r="F16" s="95">
        <f t="shared" si="1"/>
        <v>468</v>
      </c>
      <c r="G16" s="129">
        <f t="shared" si="2"/>
        <v>3.3109303148213656E-2</v>
      </c>
      <c r="H16" s="4">
        <v>62</v>
      </c>
      <c r="I16">
        <v>7</v>
      </c>
      <c r="J16">
        <v>194</v>
      </c>
      <c r="K16" s="95">
        <f t="shared" si="0"/>
        <v>263</v>
      </c>
      <c r="L16" s="39">
        <v>61434.0242</v>
      </c>
      <c r="M16" s="39">
        <v>7298.6008300000003</v>
      </c>
      <c r="N16" s="39">
        <v>157785.788</v>
      </c>
      <c r="O16" s="98">
        <f t="shared" si="3"/>
        <v>226518.41303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6</v>
      </c>
      <c r="D17" s="73">
        <v>1</v>
      </c>
      <c r="E17" s="73">
        <v>13</v>
      </c>
      <c r="F17" s="95">
        <f t="shared" si="1"/>
        <v>20</v>
      </c>
      <c r="G17" s="129">
        <f t="shared" si="2"/>
        <v>1.4149274849663955E-3</v>
      </c>
      <c r="H17" s="4">
        <v>2</v>
      </c>
      <c r="I17">
        <v>1</v>
      </c>
      <c r="J17">
        <v>9</v>
      </c>
      <c r="K17" s="95">
        <f t="shared" si="0"/>
        <v>12</v>
      </c>
      <c r="L17" s="39">
        <v>1452.01333</v>
      </c>
      <c r="M17" s="39">
        <v>196.776667</v>
      </c>
      <c r="N17" s="39">
        <v>2879.63</v>
      </c>
      <c r="O17" s="98">
        <f t="shared" si="3"/>
        <v>4528.419997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196</v>
      </c>
      <c r="D18" s="73">
        <v>63</v>
      </c>
      <c r="E18" s="73">
        <v>805</v>
      </c>
      <c r="F18" s="95">
        <f t="shared" si="1"/>
        <v>1064</v>
      </c>
      <c r="G18" s="129">
        <f t="shared" si="2"/>
        <v>7.5274142200212238E-2</v>
      </c>
      <c r="H18" s="4">
        <v>102</v>
      </c>
      <c r="I18">
        <v>37</v>
      </c>
      <c r="J18">
        <v>467</v>
      </c>
      <c r="K18" s="95">
        <f t="shared" si="0"/>
        <v>606</v>
      </c>
      <c r="L18" s="39">
        <v>124831.969</v>
      </c>
      <c r="M18" s="39">
        <v>34925.171699999999</v>
      </c>
      <c r="N18" s="39">
        <v>373339.68800000002</v>
      </c>
      <c r="O18" s="98">
        <f t="shared" si="3"/>
        <v>533096.82869999995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515</v>
      </c>
      <c r="D19" s="73">
        <v>214</v>
      </c>
      <c r="E19" s="73">
        <v>1651</v>
      </c>
      <c r="F19" s="95">
        <f t="shared" si="1"/>
        <v>2380</v>
      </c>
      <c r="G19" s="129">
        <f t="shared" si="2"/>
        <v>0.16837637071100106</v>
      </c>
      <c r="H19" s="4">
        <v>273</v>
      </c>
      <c r="I19">
        <v>104</v>
      </c>
      <c r="J19">
        <v>966</v>
      </c>
      <c r="K19" s="95">
        <f t="shared" si="0"/>
        <v>1343</v>
      </c>
      <c r="L19" s="39">
        <v>223885.02499999999</v>
      </c>
      <c r="M19" s="39">
        <v>84447.945800000001</v>
      </c>
      <c r="N19" s="39">
        <v>602347.36199999996</v>
      </c>
      <c r="O19" s="98">
        <f t="shared" si="3"/>
        <v>910680.33279999997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10</v>
      </c>
      <c r="D20" s="73">
        <v>5</v>
      </c>
      <c r="E20" s="73">
        <v>26</v>
      </c>
      <c r="F20" s="95">
        <f t="shared" si="1"/>
        <v>41</v>
      </c>
      <c r="G20" s="129">
        <f t="shared" si="2"/>
        <v>2.9006013441811107E-3</v>
      </c>
      <c r="H20" s="4">
        <v>6</v>
      </c>
      <c r="I20">
        <v>2</v>
      </c>
      <c r="J20">
        <v>16</v>
      </c>
      <c r="K20" s="95">
        <f t="shared" si="0"/>
        <v>24</v>
      </c>
      <c r="L20" s="39">
        <v>3560.3425000000002</v>
      </c>
      <c r="M20" s="39">
        <v>3012.04583</v>
      </c>
      <c r="N20" s="39">
        <v>6385.1341700000003</v>
      </c>
      <c r="O20" s="98">
        <f t="shared" si="3"/>
        <v>12957.522499999999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49</v>
      </c>
      <c r="D21" s="73">
        <v>3</v>
      </c>
      <c r="E21" s="73">
        <v>120</v>
      </c>
      <c r="F21" s="95">
        <f t="shared" si="1"/>
        <v>172</v>
      </c>
      <c r="G21" s="129">
        <f t="shared" si="2"/>
        <v>1.2168376370711002E-2</v>
      </c>
      <c r="H21" s="4">
        <v>21</v>
      </c>
      <c r="I21">
        <v>3</v>
      </c>
      <c r="J21">
        <v>64</v>
      </c>
      <c r="K21" s="95">
        <f t="shared" si="0"/>
        <v>88</v>
      </c>
      <c r="L21" s="39">
        <v>13287.43</v>
      </c>
      <c r="M21" s="39">
        <v>1071.2216699999999</v>
      </c>
      <c r="N21" s="39">
        <v>29867.055799999998</v>
      </c>
      <c r="O21" s="98">
        <f t="shared" si="3"/>
        <v>44225.707469999994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37</v>
      </c>
      <c r="D22" s="73">
        <v>1</v>
      </c>
      <c r="E22" s="73">
        <v>113</v>
      </c>
      <c r="F22" s="95">
        <f t="shared" si="1"/>
        <v>151</v>
      </c>
      <c r="G22" s="129">
        <f t="shared" si="2"/>
        <v>1.0682702511496285E-2</v>
      </c>
      <c r="H22" s="4">
        <v>22</v>
      </c>
      <c r="I22">
        <v>1</v>
      </c>
      <c r="J22">
        <v>60</v>
      </c>
      <c r="K22" s="95">
        <f t="shared" si="0"/>
        <v>83</v>
      </c>
      <c r="L22" s="39">
        <v>13357.6517</v>
      </c>
      <c r="M22" s="39">
        <v>234.13</v>
      </c>
      <c r="N22" s="39">
        <v>30377.912499999999</v>
      </c>
      <c r="O22" s="98">
        <f t="shared" si="3"/>
        <v>43969.694199999998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2</v>
      </c>
      <c r="D23" s="73">
        <v>3</v>
      </c>
      <c r="E23" s="73">
        <v>80</v>
      </c>
      <c r="F23" s="95">
        <f t="shared" si="1"/>
        <v>85</v>
      </c>
      <c r="G23" s="129">
        <f t="shared" si="2"/>
        <v>6.013441811107181E-3</v>
      </c>
      <c r="H23" s="4">
        <v>2</v>
      </c>
      <c r="I23">
        <v>2</v>
      </c>
      <c r="J23">
        <v>61</v>
      </c>
      <c r="K23" s="95">
        <f t="shared" si="0"/>
        <v>65</v>
      </c>
      <c r="L23" s="39">
        <v>984.96666700000003</v>
      </c>
      <c r="M23" s="39">
        <v>507.82333299999999</v>
      </c>
      <c r="N23" s="39">
        <v>22032.616699999999</v>
      </c>
      <c r="O23" s="98">
        <f t="shared" si="3"/>
        <v>23525.4067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31</v>
      </c>
      <c r="D24" s="73">
        <v>20</v>
      </c>
      <c r="E24" s="73">
        <v>251</v>
      </c>
      <c r="F24" s="95">
        <f t="shared" si="1"/>
        <v>302</v>
      </c>
      <c r="G24" s="129">
        <f t="shared" si="2"/>
        <v>2.136540502299257E-2</v>
      </c>
      <c r="H24" s="4">
        <v>22</v>
      </c>
      <c r="I24">
        <v>12</v>
      </c>
      <c r="J24">
        <v>156</v>
      </c>
      <c r="K24" s="95">
        <f t="shared" si="0"/>
        <v>190</v>
      </c>
      <c r="L24" s="39">
        <v>6652.0891700000002</v>
      </c>
      <c r="M24" s="39">
        <v>7014.9624999999996</v>
      </c>
      <c r="N24" s="39">
        <v>69148.484200000006</v>
      </c>
      <c r="O24" s="98">
        <f t="shared" si="3"/>
        <v>82815.535870000007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17</v>
      </c>
      <c r="D25" s="73">
        <v>30</v>
      </c>
      <c r="E25" s="73">
        <v>267</v>
      </c>
      <c r="F25" s="95">
        <f t="shared" si="1"/>
        <v>314</v>
      </c>
      <c r="G25" s="129">
        <f t="shared" si="2"/>
        <v>2.2214361513972408E-2</v>
      </c>
      <c r="H25" s="4">
        <v>13</v>
      </c>
      <c r="I25">
        <v>16</v>
      </c>
      <c r="J25">
        <v>163</v>
      </c>
      <c r="K25" s="95">
        <f t="shared" si="0"/>
        <v>192</v>
      </c>
      <c r="L25" s="39">
        <v>5419.4616699999997</v>
      </c>
      <c r="M25" s="39">
        <v>8192.73</v>
      </c>
      <c r="N25" s="39">
        <v>71281.4375</v>
      </c>
      <c r="O25" s="98">
        <f t="shared" si="3"/>
        <v>84893.62917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8</v>
      </c>
      <c r="D26" s="73">
        <v>0</v>
      </c>
      <c r="E26" s="73">
        <v>85</v>
      </c>
      <c r="F26" s="95">
        <f>SUM(C26:E26)</f>
        <v>93</v>
      </c>
      <c r="G26" s="129">
        <f t="shared" si="2"/>
        <v>6.5794128050937388E-3</v>
      </c>
      <c r="H26" s="4">
        <v>4</v>
      </c>
      <c r="I26">
        <v>0</v>
      </c>
      <c r="J26">
        <v>57</v>
      </c>
      <c r="K26" s="95">
        <f t="shared" si="0"/>
        <v>61</v>
      </c>
      <c r="L26" s="39">
        <v>2962.2125000000001</v>
      </c>
      <c r="M26" s="39">
        <v>0</v>
      </c>
      <c r="N26" s="39">
        <v>22777.549200000001</v>
      </c>
      <c r="O26" s="98">
        <f t="shared" si="3"/>
        <v>25739.761700000003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1983</v>
      </c>
      <c r="D27" s="73">
        <v>254</v>
      </c>
      <c r="E27" s="73">
        <v>1778</v>
      </c>
      <c r="F27" s="95">
        <f>SUM(C27:E27)</f>
        <v>4015</v>
      </c>
      <c r="G27" s="129">
        <f t="shared" si="2"/>
        <v>0.28404669260700388</v>
      </c>
      <c r="H27" s="4">
        <v>1124</v>
      </c>
      <c r="I27">
        <v>139</v>
      </c>
      <c r="J27">
        <v>1071</v>
      </c>
      <c r="K27" s="95">
        <f t="shared" si="0"/>
        <v>2334</v>
      </c>
      <c r="L27" s="39">
        <v>850890.853</v>
      </c>
      <c r="M27" s="39">
        <v>92624.371700000003</v>
      </c>
      <c r="N27" s="39">
        <v>637263.23899999994</v>
      </c>
      <c r="O27" s="98">
        <f t="shared" si="3"/>
        <v>1580778.4637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3945</v>
      </c>
      <c r="D28" s="103">
        <f>SUM(D4:D27)</f>
        <v>1033</v>
      </c>
      <c r="E28" s="103">
        <f>SUM(E4:E27)</f>
        <v>9157</v>
      </c>
      <c r="F28" s="104">
        <f>SUM(F4:F27)</f>
        <v>14135</v>
      </c>
      <c r="G28" s="103"/>
      <c r="H28" s="130">
        <f t="shared" ref="H28:O28" si="4">SUM(H4:H27)</f>
        <v>2187</v>
      </c>
      <c r="I28" s="103">
        <f>SUM(I4:I27)</f>
        <v>556</v>
      </c>
      <c r="J28" s="103">
        <f t="shared" si="4"/>
        <v>5434</v>
      </c>
      <c r="K28" s="104">
        <f t="shared" si="4"/>
        <v>8177</v>
      </c>
      <c r="L28" s="105">
        <f t="shared" si="4"/>
        <v>1736117.0238740002</v>
      </c>
      <c r="M28" s="105">
        <f t="shared" si="4"/>
        <v>405591.36583300005</v>
      </c>
      <c r="N28" s="105">
        <f>SUM(N4:N27)</f>
        <v>3293626.5922999997</v>
      </c>
      <c r="O28" s="106">
        <f t="shared" si="4"/>
        <v>5435334.9820069997</v>
      </c>
      <c r="P28" t="s">
        <v>112</v>
      </c>
    </row>
    <row r="31" spans="1:17" x14ac:dyDescent="0.2">
      <c r="D31" t="s">
        <v>112</v>
      </c>
      <c r="I31" t="s">
        <v>112</v>
      </c>
      <c r="J31" t="s">
        <v>112</v>
      </c>
      <c r="O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6" x14ac:dyDescent="0.2">
      <c r="F33" t="s">
        <v>112</v>
      </c>
      <c r="H33" t="s">
        <v>112</v>
      </c>
      <c r="O33" t="s">
        <v>112</v>
      </c>
      <c r="P33" t="s">
        <v>112</v>
      </c>
    </row>
    <row r="34" spans="6:16" x14ac:dyDescent="0.2">
      <c r="H34" t="s">
        <v>112</v>
      </c>
      <c r="J34" t="s">
        <v>112</v>
      </c>
    </row>
    <row r="35" spans="6:16" x14ac:dyDescent="0.2">
      <c r="K35" t="s">
        <v>112</v>
      </c>
      <c r="M35" t="s">
        <v>112</v>
      </c>
    </row>
    <row r="38" spans="6:16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D26" sqref="D26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167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16</v>
      </c>
      <c r="D4" s="73">
        <v>11</v>
      </c>
      <c r="E4" s="73">
        <v>123</v>
      </c>
      <c r="F4" s="95">
        <f>SUM(C4:E4)</f>
        <v>150</v>
      </c>
      <c r="G4" s="129">
        <f>F4/F$28</f>
        <v>1.0935335714806444E-2</v>
      </c>
      <c r="H4" s="6">
        <v>10</v>
      </c>
      <c r="I4">
        <v>8</v>
      </c>
      <c r="J4">
        <v>66</v>
      </c>
      <c r="K4" s="95">
        <f t="shared" ref="K4:K27" si="0">SUM(H4:J4)</f>
        <v>84</v>
      </c>
      <c r="L4" s="39">
        <v>3063.7316700000001</v>
      </c>
      <c r="M4" s="39">
        <v>3361.56167</v>
      </c>
      <c r="N4" s="39">
        <v>30735.445</v>
      </c>
      <c r="O4" s="98">
        <f>SUM(L4:N4)</f>
        <v>37160.738339999996</v>
      </c>
      <c r="P4" s="128"/>
      <c r="Q4" s="122"/>
    </row>
    <row r="5" spans="1:21" x14ac:dyDescent="0.2">
      <c r="A5" s="4">
        <v>2</v>
      </c>
      <c r="B5" s="15" t="s">
        <v>5</v>
      </c>
      <c r="C5" s="73">
        <v>70</v>
      </c>
      <c r="D5" s="73">
        <v>45</v>
      </c>
      <c r="E5" s="73">
        <v>344</v>
      </c>
      <c r="F5" s="95">
        <f t="shared" ref="F5:F25" si="1">SUM(C5:E5)</f>
        <v>459</v>
      </c>
      <c r="G5" s="129">
        <f t="shared" ref="G5:G27" si="2">F5/F$28</f>
        <v>3.3462127287307721E-2</v>
      </c>
      <c r="H5" s="4">
        <v>36</v>
      </c>
      <c r="I5">
        <v>24</v>
      </c>
      <c r="J5">
        <v>196</v>
      </c>
      <c r="K5" s="95">
        <f t="shared" si="0"/>
        <v>256</v>
      </c>
      <c r="L5" s="39">
        <v>23209.019199999999</v>
      </c>
      <c r="M5" s="39">
        <v>17094.425800000001</v>
      </c>
      <c r="N5" s="39">
        <v>114897.174</v>
      </c>
      <c r="O5" s="98">
        <f t="shared" ref="O5:O27" si="3">SUM(L5:N5)</f>
        <v>155200.61900000001</v>
      </c>
      <c r="P5" s="128"/>
      <c r="Q5" s="122"/>
    </row>
    <row r="6" spans="1:21" x14ac:dyDescent="0.2">
      <c r="A6" s="4">
        <v>3</v>
      </c>
      <c r="B6" s="15" t="s">
        <v>6</v>
      </c>
      <c r="C6" s="73">
        <v>653</v>
      </c>
      <c r="D6" s="73">
        <v>244</v>
      </c>
      <c r="E6" s="73">
        <v>1744</v>
      </c>
      <c r="F6" s="95">
        <f t="shared" si="1"/>
        <v>2641</v>
      </c>
      <c r="G6" s="129">
        <f t="shared" si="2"/>
        <v>0.19253481081869214</v>
      </c>
      <c r="H6" s="4">
        <v>351</v>
      </c>
      <c r="I6">
        <v>128</v>
      </c>
      <c r="J6">
        <v>1044</v>
      </c>
      <c r="K6" s="95">
        <f t="shared" si="0"/>
        <v>1523</v>
      </c>
      <c r="L6" s="39">
        <v>284987.31099999999</v>
      </c>
      <c r="M6" s="39">
        <v>98315.435800000007</v>
      </c>
      <c r="N6" s="39">
        <v>648561.96200000006</v>
      </c>
      <c r="O6" s="98">
        <f t="shared" si="3"/>
        <v>1031864.7088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11</v>
      </c>
      <c r="D7" s="73">
        <v>4</v>
      </c>
      <c r="E7" s="73">
        <v>86</v>
      </c>
      <c r="F7" s="95">
        <f t="shared" si="1"/>
        <v>101</v>
      </c>
      <c r="G7" s="129">
        <f t="shared" si="2"/>
        <v>7.3631260479696727E-3</v>
      </c>
      <c r="H7" s="4">
        <v>6</v>
      </c>
      <c r="I7">
        <v>3</v>
      </c>
      <c r="J7">
        <v>50</v>
      </c>
      <c r="K7" s="95">
        <f t="shared" si="0"/>
        <v>59</v>
      </c>
      <c r="L7" s="39">
        <v>4196.9525000000003</v>
      </c>
      <c r="M7" s="39">
        <v>1517.9883299999999</v>
      </c>
      <c r="N7" s="39">
        <v>24617.070800000001</v>
      </c>
      <c r="O7" s="98">
        <f t="shared" si="3"/>
        <v>30332.011630000001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14</v>
      </c>
      <c r="D8" s="73">
        <v>3</v>
      </c>
      <c r="E8" s="73">
        <v>61</v>
      </c>
      <c r="F8" s="95">
        <f t="shared" si="1"/>
        <v>78</v>
      </c>
      <c r="G8" s="129">
        <f t="shared" si="2"/>
        <v>5.6863745716993512E-3</v>
      </c>
      <c r="H8" s="4">
        <v>8</v>
      </c>
      <c r="I8">
        <v>2</v>
      </c>
      <c r="J8">
        <v>37</v>
      </c>
      <c r="K8" s="95">
        <f t="shared" si="0"/>
        <v>47</v>
      </c>
      <c r="L8" s="39">
        <v>4508.4758300000003</v>
      </c>
      <c r="M8" s="39">
        <v>1470.9066700000001</v>
      </c>
      <c r="N8" s="39">
        <v>17824.7117</v>
      </c>
      <c r="O8" s="98">
        <f t="shared" si="3"/>
        <v>23804.0942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5</v>
      </c>
      <c r="D9" s="73">
        <v>8</v>
      </c>
      <c r="E9" s="73">
        <v>180</v>
      </c>
      <c r="F9" s="95">
        <f t="shared" si="1"/>
        <v>193</v>
      </c>
      <c r="G9" s="129">
        <f t="shared" si="2"/>
        <v>1.4070131953050959E-2</v>
      </c>
      <c r="H9" s="4">
        <v>4</v>
      </c>
      <c r="I9">
        <v>5</v>
      </c>
      <c r="J9">
        <v>110</v>
      </c>
      <c r="K9" s="95">
        <f t="shared" si="0"/>
        <v>119</v>
      </c>
      <c r="L9" s="39">
        <v>2096.64</v>
      </c>
      <c r="M9" s="39">
        <v>2763.1608299999998</v>
      </c>
      <c r="N9" s="39">
        <v>63670.4467</v>
      </c>
      <c r="O9" s="98">
        <f t="shared" si="3"/>
        <v>68530.247529999993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9</v>
      </c>
      <c r="D10" s="73">
        <v>10</v>
      </c>
      <c r="E10" s="73">
        <v>161</v>
      </c>
      <c r="F10" s="95">
        <f t="shared" si="1"/>
        <v>180</v>
      </c>
      <c r="G10" s="129">
        <f t="shared" si="2"/>
        <v>1.3122402857767734E-2</v>
      </c>
      <c r="H10" s="4">
        <v>5</v>
      </c>
      <c r="I10">
        <v>7</v>
      </c>
      <c r="J10">
        <v>96</v>
      </c>
      <c r="K10" s="95">
        <f t="shared" si="0"/>
        <v>108</v>
      </c>
      <c r="L10" s="39">
        <v>3792.8150000000001</v>
      </c>
      <c r="M10" s="39">
        <v>2982.8175000000001</v>
      </c>
      <c r="N10" s="39">
        <v>50480.69</v>
      </c>
      <c r="O10" s="98">
        <f t="shared" si="3"/>
        <v>57256.322500000002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21</v>
      </c>
      <c r="D11" s="73">
        <v>16</v>
      </c>
      <c r="E11" s="73">
        <v>292</v>
      </c>
      <c r="F11" s="95">
        <f t="shared" si="1"/>
        <v>329</v>
      </c>
      <c r="G11" s="129">
        <f t="shared" si="2"/>
        <v>2.3984836334475467E-2</v>
      </c>
      <c r="H11" s="4">
        <v>12</v>
      </c>
      <c r="I11">
        <v>9</v>
      </c>
      <c r="J11">
        <v>171</v>
      </c>
      <c r="K11" s="95">
        <f t="shared" si="0"/>
        <v>192</v>
      </c>
      <c r="L11" s="39">
        <v>11189.533299999999</v>
      </c>
      <c r="M11" s="39">
        <v>7774.5524999999998</v>
      </c>
      <c r="N11" s="39">
        <v>105573.087</v>
      </c>
      <c r="O11" s="98">
        <f t="shared" si="3"/>
        <v>124537.1728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10</v>
      </c>
      <c r="D12" s="73">
        <v>3</v>
      </c>
      <c r="E12" s="73">
        <v>119</v>
      </c>
      <c r="F12" s="95">
        <f t="shared" si="1"/>
        <v>132</v>
      </c>
      <c r="G12" s="129">
        <f t="shared" si="2"/>
        <v>9.6230954290296711E-3</v>
      </c>
      <c r="H12" s="4">
        <v>7</v>
      </c>
      <c r="I12">
        <v>3</v>
      </c>
      <c r="J12">
        <v>74</v>
      </c>
      <c r="K12" s="95">
        <f t="shared" si="0"/>
        <v>84</v>
      </c>
      <c r="L12" s="39">
        <v>3947.01667</v>
      </c>
      <c r="M12" s="39">
        <v>783.81333299999994</v>
      </c>
      <c r="N12" s="39">
        <v>30497.956699999999</v>
      </c>
      <c r="O12" s="98">
        <f t="shared" si="3"/>
        <v>35228.786702999998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44</v>
      </c>
      <c r="D13" s="73">
        <v>23</v>
      </c>
      <c r="E13" s="73">
        <v>167</v>
      </c>
      <c r="F13" s="95">
        <f t="shared" si="1"/>
        <v>234</v>
      </c>
      <c r="G13" s="129">
        <f t="shared" si="2"/>
        <v>1.7059123715098053E-2</v>
      </c>
      <c r="H13" s="4">
        <v>25</v>
      </c>
      <c r="I13">
        <v>16</v>
      </c>
      <c r="J13">
        <v>95</v>
      </c>
      <c r="K13" s="95">
        <f t="shared" si="0"/>
        <v>136</v>
      </c>
      <c r="L13" s="39">
        <v>22402.661700000001</v>
      </c>
      <c r="M13" s="39">
        <v>8505.9433300000001</v>
      </c>
      <c r="N13" s="39">
        <v>59988.640800000001</v>
      </c>
      <c r="O13" s="98">
        <f t="shared" si="3"/>
        <v>90897.24583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4</v>
      </c>
      <c r="D14" s="73">
        <v>3</v>
      </c>
      <c r="E14" s="73">
        <v>8</v>
      </c>
      <c r="F14" s="95">
        <f t="shared" si="1"/>
        <v>15</v>
      </c>
      <c r="G14" s="129">
        <f t="shared" si="2"/>
        <v>1.0935335714806445E-3</v>
      </c>
      <c r="H14" s="4">
        <v>2</v>
      </c>
      <c r="I14">
        <v>1</v>
      </c>
      <c r="J14">
        <v>6</v>
      </c>
      <c r="K14" s="95">
        <f t="shared" si="0"/>
        <v>9</v>
      </c>
      <c r="L14" s="39">
        <v>446.33333299999998</v>
      </c>
      <c r="M14" s="39">
        <v>766.78333299999997</v>
      </c>
      <c r="N14" s="39">
        <v>1399.42833</v>
      </c>
      <c r="O14" s="98">
        <f t="shared" si="3"/>
        <v>2612.5449959999996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92</v>
      </c>
      <c r="D15" s="73">
        <v>40</v>
      </c>
      <c r="E15" s="73">
        <v>283</v>
      </c>
      <c r="F15" s="95">
        <f t="shared" si="1"/>
        <v>415</v>
      </c>
      <c r="G15" s="129">
        <f t="shared" si="2"/>
        <v>3.0254428810964497E-2</v>
      </c>
      <c r="H15" s="4">
        <v>48</v>
      </c>
      <c r="I15">
        <v>24</v>
      </c>
      <c r="J15">
        <v>163</v>
      </c>
      <c r="K15" s="95">
        <f t="shared" si="0"/>
        <v>235</v>
      </c>
      <c r="L15" s="39">
        <v>36805.827499999999</v>
      </c>
      <c r="M15" s="39">
        <v>15818.7358</v>
      </c>
      <c r="N15" s="39">
        <v>96321.972500000003</v>
      </c>
      <c r="O15" s="98">
        <f t="shared" si="3"/>
        <v>148946.53580000001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107</v>
      </c>
      <c r="D16" s="73">
        <v>17</v>
      </c>
      <c r="E16" s="73">
        <v>335</v>
      </c>
      <c r="F16" s="95">
        <f t="shared" si="1"/>
        <v>459</v>
      </c>
      <c r="G16" s="129">
        <f t="shared" si="2"/>
        <v>3.3462127287307721E-2</v>
      </c>
      <c r="H16" s="4">
        <v>60</v>
      </c>
      <c r="I16">
        <v>8</v>
      </c>
      <c r="J16">
        <v>193</v>
      </c>
      <c r="K16" s="95">
        <f t="shared" si="0"/>
        <v>261</v>
      </c>
      <c r="L16" s="39">
        <v>61645.642500000002</v>
      </c>
      <c r="M16" s="39">
        <v>7087.9466700000003</v>
      </c>
      <c r="N16" s="39">
        <v>153135.57999999999</v>
      </c>
      <c r="O16" s="98">
        <f t="shared" si="3"/>
        <v>221869.16917000001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6</v>
      </c>
      <c r="D17" s="73">
        <v>1</v>
      </c>
      <c r="E17" s="73">
        <v>12</v>
      </c>
      <c r="F17" s="95">
        <f t="shared" si="1"/>
        <v>19</v>
      </c>
      <c r="G17" s="129">
        <f t="shared" si="2"/>
        <v>1.3851425238754829E-3</v>
      </c>
      <c r="H17" s="4">
        <v>2</v>
      </c>
      <c r="I17">
        <v>1</v>
      </c>
      <c r="J17">
        <v>9</v>
      </c>
      <c r="K17" s="95">
        <f t="shared" si="0"/>
        <v>12</v>
      </c>
      <c r="L17" s="39">
        <v>1452.01333</v>
      </c>
      <c r="M17" s="39">
        <v>196.776667</v>
      </c>
      <c r="N17" s="39">
        <v>3146</v>
      </c>
      <c r="O17" s="98">
        <f t="shared" si="3"/>
        <v>4794.7899969999999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216</v>
      </c>
      <c r="D18" s="73">
        <v>62</v>
      </c>
      <c r="E18" s="73">
        <v>813</v>
      </c>
      <c r="F18" s="95">
        <f t="shared" si="1"/>
        <v>1091</v>
      </c>
      <c r="G18" s="129">
        <f t="shared" si="2"/>
        <v>7.9536341765692201E-2</v>
      </c>
      <c r="H18" s="4">
        <v>115</v>
      </c>
      <c r="I18">
        <v>38</v>
      </c>
      <c r="J18">
        <v>472</v>
      </c>
      <c r="K18" s="95">
        <f t="shared" si="0"/>
        <v>625</v>
      </c>
      <c r="L18" s="39">
        <v>131705.16699999999</v>
      </c>
      <c r="M18" s="39">
        <v>32754.529200000001</v>
      </c>
      <c r="N18" s="39">
        <v>382202.48100000003</v>
      </c>
      <c r="O18" s="98">
        <f t="shared" si="3"/>
        <v>546662.17720000003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465</v>
      </c>
      <c r="D19" s="73">
        <v>202</v>
      </c>
      <c r="E19" s="73">
        <v>1566</v>
      </c>
      <c r="F19" s="95">
        <f t="shared" si="1"/>
        <v>2233</v>
      </c>
      <c r="G19" s="129">
        <f t="shared" si="2"/>
        <v>0.16279069767441862</v>
      </c>
      <c r="H19" s="4">
        <v>247</v>
      </c>
      <c r="I19">
        <v>96</v>
      </c>
      <c r="J19">
        <v>921</v>
      </c>
      <c r="K19" s="95">
        <f t="shared" si="0"/>
        <v>1264</v>
      </c>
      <c r="L19" s="39">
        <v>210006.886</v>
      </c>
      <c r="M19" s="39">
        <v>78435.987500000003</v>
      </c>
      <c r="N19" s="39">
        <v>583991.99100000004</v>
      </c>
      <c r="O19" s="98">
        <f t="shared" si="3"/>
        <v>872434.86450000003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8</v>
      </c>
      <c r="D20" s="73">
        <v>5</v>
      </c>
      <c r="E20" s="73">
        <v>28</v>
      </c>
      <c r="F20" s="95">
        <f t="shared" si="1"/>
        <v>41</v>
      </c>
      <c r="G20" s="129">
        <f t="shared" si="2"/>
        <v>2.988991762047095E-3</v>
      </c>
      <c r="H20" s="4">
        <v>5</v>
      </c>
      <c r="I20">
        <v>2</v>
      </c>
      <c r="J20">
        <v>17</v>
      </c>
      <c r="K20" s="95">
        <f t="shared" si="0"/>
        <v>24</v>
      </c>
      <c r="L20" s="39">
        <v>3735.2033299999998</v>
      </c>
      <c r="M20" s="39">
        <v>1936.155</v>
      </c>
      <c r="N20" s="39">
        <v>7213.8625000000002</v>
      </c>
      <c r="O20" s="98">
        <f t="shared" si="3"/>
        <v>12885.22083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45</v>
      </c>
      <c r="D21" s="73">
        <v>4</v>
      </c>
      <c r="E21" s="73">
        <v>115</v>
      </c>
      <c r="F21" s="95">
        <f t="shared" si="1"/>
        <v>164</v>
      </c>
      <c r="G21" s="129">
        <f t="shared" si="2"/>
        <v>1.195596704818838E-2</v>
      </c>
      <c r="H21" s="4">
        <v>20</v>
      </c>
      <c r="I21">
        <v>3</v>
      </c>
      <c r="J21">
        <v>61</v>
      </c>
      <c r="K21" s="95">
        <f t="shared" si="0"/>
        <v>84</v>
      </c>
      <c r="L21" s="39">
        <v>10785.4067</v>
      </c>
      <c r="M21" s="39">
        <v>1239.2358300000001</v>
      </c>
      <c r="N21" s="39">
        <v>30887.8158</v>
      </c>
      <c r="O21" s="98">
        <f t="shared" si="3"/>
        <v>42912.458330000001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41</v>
      </c>
      <c r="D22" s="73">
        <v>4</v>
      </c>
      <c r="E22" s="73">
        <v>101</v>
      </c>
      <c r="F22" s="95">
        <f t="shared" si="1"/>
        <v>146</v>
      </c>
      <c r="G22" s="129">
        <f t="shared" si="2"/>
        <v>1.0643726762411605E-2</v>
      </c>
      <c r="H22" s="4">
        <v>24</v>
      </c>
      <c r="I22">
        <v>2</v>
      </c>
      <c r="J22">
        <v>57</v>
      </c>
      <c r="K22" s="95">
        <f t="shared" si="0"/>
        <v>83</v>
      </c>
      <c r="L22" s="39">
        <v>13460.915000000001</v>
      </c>
      <c r="M22" s="39">
        <v>1247.5016700000001</v>
      </c>
      <c r="N22" s="39">
        <v>27286.0033</v>
      </c>
      <c r="O22" s="98">
        <f t="shared" si="3"/>
        <v>41994.419970000003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2</v>
      </c>
      <c r="D23" s="73">
        <v>3</v>
      </c>
      <c r="E23" s="73">
        <v>77</v>
      </c>
      <c r="F23" s="95">
        <f t="shared" si="1"/>
        <v>82</v>
      </c>
      <c r="G23" s="129">
        <f t="shared" si="2"/>
        <v>5.97798352409419E-3</v>
      </c>
      <c r="H23" s="4">
        <v>2</v>
      </c>
      <c r="I23">
        <v>2</v>
      </c>
      <c r="J23">
        <v>58</v>
      </c>
      <c r="K23" s="95">
        <f t="shared" si="0"/>
        <v>62</v>
      </c>
      <c r="L23" s="39">
        <v>787.97333300000003</v>
      </c>
      <c r="M23" s="39">
        <v>507.82333299999999</v>
      </c>
      <c r="N23" s="39">
        <v>24408.442500000001</v>
      </c>
      <c r="O23" s="98">
        <f t="shared" si="3"/>
        <v>25704.239165999999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24</v>
      </c>
      <c r="D24" s="73">
        <v>20</v>
      </c>
      <c r="E24" s="73">
        <v>234</v>
      </c>
      <c r="F24" s="95">
        <f t="shared" si="1"/>
        <v>278</v>
      </c>
      <c r="G24" s="129">
        <f t="shared" si="2"/>
        <v>2.0266822191441276E-2</v>
      </c>
      <c r="H24" s="4">
        <v>18</v>
      </c>
      <c r="I24">
        <v>12</v>
      </c>
      <c r="J24">
        <v>149</v>
      </c>
      <c r="K24" s="95">
        <f t="shared" si="0"/>
        <v>179</v>
      </c>
      <c r="L24" s="39">
        <v>5213.3466699999999</v>
      </c>
      <c r="M24" s="39">
        <v>7061.5675000000001</v>
      </c>
      <c r="N24" s="39">
        <v>67753.844200000007</v>
      </c>
      <c r="O24" s="98">
        <f t="shared" si="3"/>
        <v>80028.75837000001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21</v>
      </c>
      <c r="D25" s="73">
        <v>27</v>
      </c>
      <c r="E25" s="73">
        <v>253</v>
      </c>
      <c r="F25" s="95">
        <f t="shared" si="1"/>
        <v>301</v>
      </c>
      <c r="G25" s="129">
        <f t="shared" si="2"/>
        <v>2.1943573667711599E-2</v>
      </c>
      <c r="H25" s="4">
        <v>16</v>
      </c>
      <c r="I25">
        <v>16</v>
      </c>
      <c r="J25">
        <v>154</v>
      </c>
      <c r="K25" s="95">
        <f t="shared" si="0"/>
        <v>186</v>
      </c>
      <c r="L25" s="39">
        <v>6907.8208299999997</v>
      </c>
      <c r="M25" s="39">
        <v>8737.56</v>
      </c>
      <c r="N25" s="39">
        <v>68294.741699999999</v>
      </c>
      <c r="O25" s="98">
        <f t="shared" si="3"/>
        <v>83940.122529999993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8</v>
      </c>
      <c r="D26" s="73">
        <v>0</v>
      </c>
      <c r="E26" s="73">
        <v>85</v>
      </c>
      <c r="F26" s="95">
        <f>SUM(C26:E26)</f>
        <v>93</v>
      </c>
      <c r="G26" s="129">
        <f t="shared" si="2"/>
        <v>6.7799081431799959E-3</v>
      </c>
      <c r="H26" s="4">
        <v>4</v>
      </c>
      <c r="I26">
        <v>0</v>
      </c>
      <c r="J26">
        <v>58</v>
      </c>
      <c r="K26" s="95">
        <f t="shared" si="0"/>
        <v>62</v>
      </c>
      <c r="L26" s="39">
        <v>3128.58</v>
      </c>
      <c r="M26" s="39">
        <v>0</v>
      </c>
      <c r="N26" s="39">
        <v>22601.377499999999</v>
      </c>
      <c r="O26" s="98">
        <f t="shared" si="3"/>
        <v>25729.957499999997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1894</v>
      </c>
      <c r="D27" s="73">
        <v>250</v>
      </c>
      <c r="E27" s="73">
        <v>1739</v>
      </c>
      <c r="F27" s="95">
        <f>SUM(C27:E27)</f>
        <v>3883</v>
      </c>
      <c r="G27" s="129">
        <f t="shared" si="2"/>
        <v>0.28307939053728948</v>
      </c>
      <c r="H27" s="4">
        <v>1075</v>
      </c>
      <c r="I27">
        <v>136</v>
      </c>
      <c r="J27">
        <v>1064</v>
      </c>
      <c r="K27" s="95">
        <f t="shared" si="0"/>
        <v>2275</v>
      </c>
      <c r="L27" s="39">
        <v>820995.14300000004</v>
      </c>
      <c r="M27" s="39">
        <v>93470.649999999907</v>
      </c>
      <c r="N27" s="39">
        <v>645852.67500000005</v>
      </c>
      <c r="O27" s="98">
        <f t="shared" si="3"/>
        <v>1560318.4679999999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3786</v>
      </c>
      <c r="D28" s="103">
        <f>SUM(D4:D27)</f>
        <v>1005</v>
      </c>
      <c r="E28" s="103">
        <f>SUM(E4:E27)</f>
        <v>8926</v>
      </c>
      <c r="F28" s="104">
        <f>SUM(F4:F27)</f>
        <v>13717</v>
      </c>
      <c r="G28" s="103"/>
      <c r="H28" s="130">
        <f t="shared" ref="H28:O28" si="4">SUM(H4:H27)</f>
        <v>2102</v>
      </c>
      <c r="I28" s="103">
        <f>SUM(I4:I27)</f>
        <v>546</v>
      </c>
      <c r="J28" s="103">
        <f t="shared" si="4"/>
        <v>5321</v>
      </c>
      <c r="K28" s="104">
        <f t="shared" si="4"/>
        <v>7969</v>
      </c>
      <c r="L28" s="105">
        <f t="shared" si="4"/>
        <v>1670470.415396</v>
      </c>
      <c r="M28" s="105">
        <f t="shared" si="4"/>
        <v>393831.858266</v>
      </c>
      <c r="N28" s="105">
        <f>SUM(N4:N27)</f>
        <v>3261343.4000300001</v>
      </c>
      <c r="O28" s="106">
        <f t="shared" si="4"/>
        <v>5325645.6736919992</v>
      </c>
      <c r="P28" t="s">
        <v>112</v>
      </c>
    </row>
    <row r="31" spans="1:17" x14ac:dyDescent="0.2">
      <c r="D31" t="s">
        <v>112</v>
      </c>
      <c r="I31" t="s">
        <v>112</v>
      </c>
      <c r="J31" t="s">
        <v>112</v>
      </c>
      <c r="O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6" x14ac:dyDescent="0.2">
      <c r="F33" t="s">
        <v>112</v>
      </c>
      <c r="H33" t="s">
        <v>112</v>
      </c>
      <c r="K33" t="s">
        <v>112</v>
      </c>
      <c r="O33" t="s">
        <v>112</v>
      </c>
      <c r="P33" t="s">
        <v>112</v>
      </c>
    </row>
    <row r="34" spans="6:16" x14ac:dyDescent="0.2">
      <c r="H34" t="s">
        <v>112</v>
      </c>
      <c r="J34" t="s">
        <v>112</v>
      </c>
    </row>
    <row r="35" spans="6:16" x14ac:dyDescent="0.2">
      <c r="K35" t="s">
        <v>112</v>
      </c>
      <c r="M35" t="s">
        <v>112</v>
      </c>
    </row>
    <row r="38" spans="6:16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E13" sqref="E13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166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14</v>
      </c>
      <c r="D4" s="73">
        <v>10</v>
      </c>
      <c r="E4" s="73">
        <v>130</v>
      </c>
      <c r="F4" s="95">
        <f>SUM(C4:E4)</f>
        <v>154</v>
      </c>
      <c r="G4" s="129">
        <f>F4/F$28</f>
        <v>1.1453220288561654E-2</v>
      </c>
      <c r="H4" s="6">
        <v>9</v>
      </c>
      <c r="I4">
        <v>7</v>
      </c>
      <c r="J4">
        <v>69</v>
      </c>
      <c r="K4" s="95">
        <f t="shared" ref="K4:K27" si="0">SUM(H4:J4)</f>
        <v>85</v>
      </c>
      <c r="L4" s="39">
        <v>3339.6566699999998</v>
      </c>
      <c r="M4" s="39">
        <v>3017.3866699999999</v>
      </c>
      <c r="N4" s="39">
        <v>31388.76</v>
      </c>
      <c r="O4" s="98">
        <f>SUM(L4:N4)</f>
        <v>37745.803339999999</v>
      </c>
      <c r="P4" s="128"/>
      <c r="Q4" s="122"/>
    </row>
    <row r="5" spans="1:21" x14ac:dyDescent="0.2">
      <c r="A5" s="4">
        <v>2</v>
      </c>
      <c r="B5" s="15" t="s">
        <v>5</v>
      </c>
      <c r="C5" s="73">
        <v>54</v>
      </c>
      <c r="D5" s="73">
        <v>42</v>
      </c>
      <c r="E5" s="73">
        <v>333</v>
      </c>
      <c r="F5" s="95">
        <f t="shared" ref="F5:F25" si="1">SUM(C5:E5)</f>
        <v>429</v>
      </c>
      <c r="G5" s="129">
        <f t="shared" ref="G5:G27" si="2">F5/F$28</f>
        <v>3.1905399375278892E-2</v>
      </c>
      <c r="H5" s="4">
        <v>30</v>
      </c>
      <c r="I5">
        <v>21</v>
      </c>
      <c r="J5">
        <v>190</v>
      </c>
      <c r="K5" s="95">
        <f t="shared" si="0"/>
        <v>241</v>
      </c>
      <c r="L5" s="39">
        <v>18213.5092</v>
      </c>
      <c r="M5" s="39">
        <v>16711.2942</v>
      </c>
      <c r="N5" s="39">
        <v>115948.13800000001</v>
      </c>
      <c r="O5" s="98">
        <f t="shared" ref="O5:O27" si="3">SUM(L5:N5)</f>
        <v>150872.94140000001</v>
      </c>
      <c r="P5" s="128"/>
      <c r="Q5" s="122"/>
    </row>
    <row r="6" spans="1:21" x14ac:dyDescent="0.2">
      <c r="A6" s="4">
        <v>3</v>
      </c>
      <c r="B6" s="15" t="s">
        <v>6</v>
      </c>
      <c r="C6" s="73">
        <v>567</v>
      </c>
      <c r="D6" s="73">
        <v>254</v>
      </c>
      <c r="E6" s="73">
        <v>1679</v>
      </c>
      <c r="F6" s="95">
        <f t="shared" si="1"/>
        <v>2500</v>
      </c>
      <c r="G6" s="129">
        <f t="shared" si="2"/>
        <v>0.18592890078833854</v>
      </c>
      <c r="H6" s="4">
        <v>313</v>
      </c>
      <c r="I6">
        <v>136</v>
      </c>
      <c r="J6">
        <v>998</v>
      </c>
      <c r="K6" s="95">
        <f t="shared" si="0"/>
        <v>1447</v>
      </c>
      <c r="L6" s="39">
        <v>229838.386</v>
      </c>
      <c r="M6" s="39">
        <v>95435.686700000006</v>
      </c>
      <c r="N6" s="39">
        <v>622285.51699999999</v>
      </c>
      <c r="O6" s="98">
        <f t="shared" si="3"/>
        <v>947559.58970000001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11</v>
      </c>
      <c r="D7" s="73">
        <v>4</v>
      </c>
      <c r="E7" s="73">
        <v>75</v>
      </c>
      <c r="F7" s="95">
        <f t="shared" si="1"/>
        <v>90</v>
      </c>
      <c r="G7" s="129">
        <f t="shared" si="2"/>
        <v>6.6934404283801874E-3</v>
      </c>
      <c r="H7" s="4">
        <v>6</v>
      </c>
      <c r="I7">
        <v>3</v>
      </c>
      <c r="J7">
        <v>46</v>
      </c>
      <c r="K7" s="95">
        <f t="shared" si="0"/>
        <v>55</v>
      </c>
      <c r="L7" s="39">
        <v>5135.5200000000004</v>
      </c>
      <c r="M7" s="39">
        <v>1469.73667</v>
      </c>
      <c r="N7" s="39">
        <v>22255.285</v>
      </c>
      <c r="O7" s="98">
        <f t="shared" si="3"/>
        <v>28860.541669999999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13</v>
      </c>
      <c r="D8" s="73">
        <v>3</v>
      </c>
      <c r="E8" s="73">
        <v>62</v>
      </c>
      <c r="F8" s="95">
        <f t="shared" si="1"/>
        <v>78</v>
      </c>
      <c r="G8" s="129">
        <f t="shared" si="2"/>
        <v>5.8009817045961629E-3</v>
      </c>
      <c r="H8" s="4">
        <v>7</v>
      </c>
      <c r="I8">
        <v>2</v>
      </c>
      <c r="J8">
        <v>38</v>
      </c>
      <c r="K8" s="95">
        <f t="shared" si="0"/>
        <v>47</v>
      </c>
      <c r="L8" s="39">
        <v>4607.33</v>
      </c>
      <c r="M8" s="39">
        <v>1470.9066700000001</v>
      </c>
      <c r="N8" s="39">
        <v>16289.9858</v>
      </c>
      <c r="O8" s="98">
        <f t="shared" si="3"/>
        <v>22368.222470000001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4</v>
      </c>
      <c r="D9" s="73">
        <v>12</v>
      </c>
      <c r="E9" s="73">
        <v>187</v>
      </c>
      <c r="F9" s="95">
        <f t="shared" si="1"/>
        <v>203</v>
      </c>
      <c r="G9" s="129">
        <f t="shared" si="2"/>
        <v>1.509742674401309E-2</v>
      </c>
      <c r="H9" s="4">
        <v>3</v>
      </c>
      <c r="I9">
        <v>7</v>
      </c>
      <c r="J9">
        <v>112</v>
      </c>
      <c r="K9" s="95">
        <f t="shared" si="0"/>
        <v>122</v>
      </c>
      <c r="L9" s="39">
        <v>1708.98</v>
      </c>
      <c r="M9" s="39">
        <v>3997.11</v>
      </c>
      <c r="N9" s="39">
        <v>69279.188299999994</v>
      </c>
      <c r="O9" s="98">
        <f t="shared" si="3"/>
        <v>74985.278299999991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10</v>
      </c>
      <c r="D10" s="73">
        <v>10</v>
      </c>
      <c r="E10" s="73">
        <v>157</v>
      </c>
      <c r="F10" s="95">
        <f t="shared" si="1"/>
        <v>177</v>
      </c>
      <c r="G10" s="129">
        <f t="shared" si="2"/>
        <v>1.3163766175814369E-2</v>
      </c>
      <c r="H10" s="4">
        <v>7</v>
      </c>
      <c r="I10">
        <v>6</v>
      </c>
      <c r="J10">
        <v>96</v>
      </c>
      <c r="K10" s="95">
        <f t="shared" si="0"/>
        <v>109</v>
      </c>
      <c r="L10" s="39">
        <v>3590.0149999999999</v>
      </c>
      <c r="M10" s="39">
        <v>3394.4191700000001</v>
      </c>
      <c r="N10" s="39">
        <v>51163.818299999999</v>
      </c>
      <c r="O10" s="98">
        <f t="shared" si="3"/>
        <v>58148.252469999999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15</v>
      </c>
      <c r="D11" s="73">
        <v>17</v>
      </c>
      <c r="E11" s="73">
        <v>275</v>
      </c>
      <c r="F11" s="95">
        <f t="shared" si="1"/>
        <v>307</v>
      </c>
      <c r="G11" s="129">
        <f t="shared" si="2"/>
        <v>2.2832069016807972E-2</v>
      </c>
      <c r="H11" s="4">
        <v>9</v>
      </c>
      <c r="I11">
        <v>10</v>
      </c>
      <c r="J11">
        <v>155</v>
      </c>
      <c r="K11" s="95">
        <f t="shared" si="0"/>
        <v>174</v>
      </c>
      <c r="L11" s="39">
        <v>6286.2691699999996</v>
      </c>
      <c r="M11" s="39">
        <v>8139.2349999999997</v>
      </c>
      <c r="N11" s="39">
        <v>101777.66099999999</v>
      </c>
      <c r="O11" s="98">
        <f t="shared" si="3"/>
        <v>116203.16516999999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12</v>
      </c>
      <c r="D12" s="73">
        <v>3</v>
      </c>
      <c r="E12" s="73">
        <v>116</v>
      </c>
      <c r="F12" s="95">
        <f t="shared" si="1"/>
        <v>131</v>
      </c>
      <c r="G12" s="129">
        <f t="shared" si="2"/>
        <v>9.742674401308939E-3</v>
      </c>
      <c r="H12" s="4">
        <v>8</v>
      </c>
      <c r="I12">
        <v>3</v>
      </c>
      <c r="J12">
        <v>71</v>
      </c>
      <c r="K12" s="95">
        <f t="shared" si="0"/>
        <v>82</v>
      </c>
      <c r="L12" s="39">
        <v>4293.0333300000002</v>
      </c>
      <c r="M12" s="39">
        <v>783.81333299999994</v>
      </c>
      <c r="N12" s="39">
        <v>28166.569200000002</v>
      </c>
      <c r="O12" s="98">
        <f t="shared" si="3"/>
        <v>33243.415863000002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44</v>
      </c>
      <c r="D13" s="73">
        <v>23</v>
      </c>
      <c r="E13" s="73">
        <v>168</v>
      </c>
      <c r="F13" s="95">
        <f t="shared" si="1"/>
        <v>235</v>
      </c>
      <c r="G13" s="129">
        <f t="shared" si="2"/>
        <v>1.7477316674103821E-2</v>
      </c>
      <c r="H13" s="4">
        <v>24</v>
      </c>
      <c r="I13">
        <v>15</v>
      </c>
      <c r="J13">
        <v>95</v>
      </c>
      <c r="K13" s="95">
        <f t="shared" si="0"/>
        <v>134</v>
      </c>
      <c r="L13" s="39">
        <v>21927.2192</v>
      </c>
      <c r="M13" s="39">
        <v>8319.9349999999995</v>
      </c>
      <c r="N13" s="39">
        <v>58124.798300000002</v>
      </c>
      <c r="O13" s="98">
        <f t="shared" si="3"/>
        <v>88371.952499999999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4</v>
      </c>
      <c r="D14" s="73">
        <v>3</v>
      </c>
      <c r="E14" s="73">
        <v>8</v>
      </c>
      <c r="F14" s="95">
        <f t="shared" si="1"/>
        <v>15</v>
      </c>
      <c r="G14" s="129">
        <f t="shared" si="2"/>
        <v>1.1155734047300313E-3</v>
      </c>
      <c r="H14" s="4">
        <v>2</v>
      </c>
      <c r="I14">
        <v>1</v>
      </c>
      <c r="J14">
        <v>6</v>
      </c>
      <c r="K14" s="95">
        <f t="shared" si="0"/>
        <v>9</v>
      </c>
      <c r="L14" s="39">
        <v>573.126667</v>
      </c>
      <c r="M14" s="39">
        <v>766.78333299999997</v>
      </c>
      <c r="N14" s="39">
        <v>1605.8141700000001</v>
      </c>
      <c r="O14" s="98">
        <f t="shared" si="3"/>
        <v>2945.72417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80</v>
      </c>
      <c r="D15" s="73">
        <v>37</v>
      </c>
      <c r="E15" s="73">
        <v>281</v>
      </c>
      <c r="F15" s="95">
        <f t="shared" si="1"/>
        <v>398</v>
      </c>
      <c r="G15" s="129">
        <f t="shared" si="2"/>
        <v>2.9599881005503495E-2</v>
      </c>
      <c r="H15" s="4">
        <v>44</v>
      </c>
      <c r="I15">
        <v>21</v>
      </c>
      <c r="J15">
        <v>159</v>
      </c>
      <c r="K15" s="95">
        <f t="shared" si="0"/>
        <v>224</v>
      </c>
      <c r="L15" s="39">
        <v>31798.931700000001</v>
      </c>
      <c r="M15" s="39">
        <v>13738.5517</v>
      </c>
      <c r="N15" s="39">
        <v>96821.0533</v>
      </c>
      <c r="O15" s="98">
        <f t="shared" si="3"/>
        <v>142358.5367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113</v>
      </c>
      <c r="D16" s="73">
        <v>18</v>
      </c>
      <c r="E16" s="73">
        <v>335</v>
      </c>
      <c r="F16" s="95">
        <f t="shared" si="1"/>
        <v>466</v>
      </c>
      <c r="G16" s="129">
        <f t="shared" si="2"/>
        <v>3.4657147106946305E-2</v>
      </c>
      <c r="H16" s="4">
        <v>62</v>
      </c>
      <c r="I16">
        <v>8</v>
      </c>
      <c r="J16">
        <v>196</v>
      </c>
      <c r="K16" s="95">
        <f t="shared" si="0"/>
        <v>266</v>
      </c>
      <c r="L16" s="39">
        <v>61218.505799999999</v>
      </c>
      <c r="M16" s="39">
        <v>7091.5974999999999</v>
      </c>
      <c r="N16" s="39">
        <v>151298.647</v>
      </c>
      <c r="O16" s="98">
        <f t="shared" si="3"/>
        <v>219608.75030000001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8</v>
      </c>
      <c r="D17" s="73">
        <v>1</v>
      </c>
      <c r="E17" s="73">
        <v>12</v>
      </c>
      <c r="F17" s="95">
        <f t="shared" si="1"/>
        <v>21</v>
      </c>
      <c r="G17" s="129">
        <f t="shared" si="2"/>
        <v>1.5618027666220438E-3</v>
      </c>
      <c r="H17" s="4">
        <v>3</v>
      </c>
      <c r="I17">
        <v>1</v>
      </c>
      <c r="J17">
        <v>9</v>
      </c>
      <c r="K17" s="95">
        <f t="shared" si="0"/>
        <v>13</v>
      </c>
      <c r="L17" s="39">
        <v>1606.1933300000001</v>
      </c>
      <c r="M17" s="39">
        <v>196.776667</v>
      </c>
      <c r="N17" s="39">
        <v>3024.8616699999998</v>
      </c>
      <c r="O17" s="98">
        <f t="shared" si="3"/>
        <v>4827.8316670000004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187</v>
      </c>
      <c r="D18" s="73">
        <v>62</v>
      </c>
      <c r="E18" s="73">
        <v>811</v>
      </c>
      <c r="F18" s="95">
        <f t="shared" si="1"/>
        <v>1060</v>
      </c>
      <c r="G18" s="129">
        <f t="shared" si="2"/>
        <v>7.8833853934255543E-2</v>
      </c>
      <c r="H18" s="4">
        <v>100</v>
      </c>
      <c r="I18">
        <v>37</v>
      </c>
      <c r="J18">
        <v>468</v>
      </c>
      <c r="K18" s="95">
        <f t="shared" si="0"/>
        <v>605</v>
      </c>
      <c r="L18" s="39">
        <v>119551.74800000001</v>
      </c>
      <c r="M18" s="39">
        <v>33486.938300000002</v>
      </c>
      <c r="N18" s="39">
        <v>387948.23200000002</v>
      </c>
      <c r="O18" s="98">
        <f t="shared" si="3"/>
        <v>540986.91830000002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475</v>
      </c>
      <c r="D19" s="73">
        <v>209</v>
      </c>
      <c r="E19" s="73">
        <v>1560</v>
      </c>
      <c r="F19" s="95">
        <f t="shared" si="1"/>
        <v>2244</v>
      </c>
      <c r="G19" s="129">
        <f t="shared" si="2"/>
        <v>0.16688978134761268</v>
      </c>
      <c r="H19" s="4">
        <v>249</v>
      </c>
      <c r="I19">
        <v>100</v>
      </c>
      <c r="J19">
        <v>914</v>
      </c>
      <c r="K19" s="95">
        <f t="shared" si="0"/>
        <v>1263</v>
      </c>
      <c r="L19" s="39">
        <v>212868.07800000001</v>
      </c>
      <c r="M19" s="39">
        <v>84150.3</v>
      </c>
      <c r="N19" s="39">
        <v>557738.48</v>
      </c>
      <c r="O19" s="98">
        <f t="shared" si="3"/>
        <v>854756.85800000001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11</v>
      </c>
      <c r="D20" s="73">
        <v>2</v>
      </c>
      <c r="E20" s="73">
        <v>28</v>
      </c>
      <c r="F20" s="95">
        <f t="shared" si="1"/>
        <v>41</v>
      </c>
      <c r="G20" s="129">
        <f t="shared" si="2"/>
        <v>3.049233972928752E-3</v>
      </c>
      <c r="H20" s="4">
        <v>7</v>
      </c>
      <c r="I20">
        <v>1</v>
      </c>
      <c r="J20">
        <v>17</v>
      </c>
      <c r="K20" s="95">
        <f t="shared" si="0"/>
        <v>25</v>
      </c>
      <c r="L20" s="39">
        <v>4566.81333</v>
      </c>
      <c r="M20" s="39">
        <v>814.10333300000002</v>
      </c>
      <c r="N20" s="39">
        <v>6235.4716699999999</v>
      </c>
      <c r="O20" s="98">
        <f t="shared" si="3"/>
        <v>11616.388332999999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35</v>
      </c>
      <c r="D21" s="73">
        <v>5</v>
      </c>
      <c r="E21" s="73">
        <v>116</v>
      </c>
      <c r="F21" s="95">
        <f t="shared" si="1"/>
        <v>156</v>
      </c>
      <c r="G21" s="129">
        <f t="shared" si="2"/>
        <v>1.1601963409192326E-2</v>
      </c>
      <c r="H21" s="4">
        <v>15</v>
      </c>
      <c r="I21">
        <v>4</v>
      </c>
      <c r="J21">
        <v>60</v>
      </c>
      <c r="K21" s="95">
        <f t="shared" si="0"/>
        <v>79</v>
      </c>
      <c r="L21" s="39">
        <v>10340.4817</v>
      </c>
      <c r="M21" s="39">
        <v>1052.0899999999999</v>
      </c>
      <c r="N21" s="39">
        <v>30385.636699999999</v>
      </c>
      <c r="O21" s="98">
        <f t="shared" si="3"/>
        <v>41778.208400000003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40</v>
      </c>
      <c r="D22" s="73">
        <v>9</v>
      </c>
      <c r="E22" s="73">
        <v>88</v>
      </c>
      <c r="F22" s="95">
        <f t="shared" si="1"/>
        <v>137</v>
      </c>
      <c r="G22" s="129">
        <f t="shared" si="2"/>
        <v>1.0188903763200951E-2</v>
      </c>
      <c r="H22" s="4">
        <v>23</v>
      </c>
      <c r="I22">
        <v>3</v>
      </c>
      <c r="J22">
        <v>52</v>
      </c>
      <c r="K22" s="95">
        <f t="shared" si="0"/>
        <v>78</v>
      </c>
      <c r="L22" s="39">
        <v>13291.3192</v>
      </c>
      <c r="M22" s="39">
        <v>3071.20667</v>
      </c>
      <c r="N22" s="39">
        <v>24858.415799999999</v>
      </c>
      <c r="O22" s="98">
        <f t="shared" si="3"/>
        <v>41220.94167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1</v>
      </c>
      <c r="D23" s="73">
        <v>3</v>
      </c>
      <c r="E23" s="73">
        <v>79</v>
      </c>
      <c r="F23" s="95">
        <f t="shared" si="1"/>
        <v>83</v>
      </c>
      <c r="G23" s="129">
        <f t="shared" si="2"/>
        <v>6.1728395061728392E-3</v>
      </c>
      <c r="H23" s="4">
        <v>1</v>
      </c>
      <c r="I23">
        <v>2</v>
      </c>
      <c r="J23">
        <v>58</v>
      </c>
      <c r="K23" s="95">
        <f t="shared" si="0"/>
        <v>61</v>
      </c>
      <c r="L23" s="39">
        <v>590.98</v>
      </c>
      <c r="M23" s="39">
        <v>490.11083300000001</v>
      </c>
      <c r="N23" s="39">
        <v>23339.7775</v>
      </c>
      <c r="O23" s="98">
        <f t="shared" si="3"/>
        <v>24420.868332999999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30</v>
      </c>
      <c r="D24" s="73">
        <v>23</v>
      </c>
      <c r="E24" s="73">
        <v>222</v>
      </c>
      <c r="F24" s="95">
        <f t="shared" si="1"/>
        <v>275</v>
      </c>
      <c r="G24" s="129">
        <f t="shared" si="2"/>
        <v>2.0452179086717238E-2</v>
      </c>
      <c r="H24" s="4">
        <v>18</v>
      </c>
      <c r="I24">
        <v>14</v>
      </c>
      <c r="J24">
        <v>142</v>
      </c>
      <c r="K24" s="95">
        <f t="shared" si="0"/>
        <v>174</v>
      </c>
      <c r="L24" s="39">
        <v>6597.6516700000002</v>
      </c>
      <c r="M24" s="39">
        <v>6763.4125000000004</v>
      </c>
      <c r="N24" s="39">
        <v>63228.609199999999</v>
      </c>
      <c r="O24" s="98">
        <f t="shared" si="3"/>
        <v>76589.673370000004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28</v>
      </c>
      <c r="D25" s="73">
        <v>32</v>
      </c>
      <c r="E25" s="73">
        <v>243</v>
      </c>
      <c r="F25" s="95">
        <f t="shared" si="1"/>
        <v>303</v>
      </c>
      <c r="G25" s="129">
        <f t="shared" si="2"/>
        <v>2.2534582775546631E-2</v>
      </c>
      <c r="H25" s="4">
        <v>20</v>
      </c>
      <c r="I25">
        <v>19</v>
      </c>
      <c r="J25">
        <v>148</v>
      </c>
      <c r="K25" s="95">
        <f t="shared" si="0"/>
        <v>187</v>
      </c>
      <c r="L25" s="39">
        <v>9372.09</v>
      </c>
      <c r="M25" s="39">
        <v>9858.8966700000001</v>
      </c>
      <c r="N25" s="39">
        <v>63139.840799999998</v>
      </c>
      <c r="O25" s="98">
        <f t="shared" si="3"/>
        <v>82370.827469999989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11</v>
      </c>
      <c r="D26" s="73">
        <v>0</v>
      </c>
      <c r="E26" s="73">
        <v>84</v>
      </c>
      <c r="F26" s="95">
        <f>SUM(C26:E26)</f>
        <v>95</v>
      </c>
      <c r="G26" s="129">
        <f t="shared" si="2"/>
        <v>7.0652982299568646E-3</v>
      </c>
      <c r="H26" s="4">
        <v>4</v>
      </c>
      <c r="I26">
        <v>0</v>
      </c>
      <c r="J26">
        <v>56</v>
      </c>
      <c r="K26" s="95">
        <f t="shared" si="0"/>
        <v>60</v>
      </c>
      <c r="L26" s="39">
        <v>3576.95</v>
      </c>
      <c r="M26" s="39">
        <v>0</v>
      </c>
      <c r="N26" s="39">
        <v>23901.637500000001</v>
      </c>
      <c r="O26" s="98">
        <f t="shared" si="3"/>
        <v>27478.587500000001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1897</v>
      </c>
      <c r="D27" s="73">
        <v>264</v>
      </c>
      <c r="E27" s="73">
        <v>1687</v>
      </c>
      <c r="F27" s="95">
        <f>SUM(C27:E27)</f>
        <v>3848</v>
      </c>
      <c r="G27" s="129">
        <f t="shared" si="2"/>
        <v>0.28618176409341067</v>
      </c>
      <c r="H27" s="4">
        <v>1069</v>
      </c>
      <c r="I27">
        <v>144</v>
      </c>
      <c r="J27">
        <v>1033</v>
      </c>
      <c r="K27" s="95">
        <f t="shared" si="0"/>
        <v>2246</v>
      </c>
      <c r="L27" s="39">
        <v>813221.66299999994</v>
      </c>
      <c r="M27" s="39">
        <v>95887.263300000006</v>
      </c>
      <c r="N27" s="39">
        <v>607529.85600000003</v>
      </c>
      <c r="O27" s="98">
        <f t="shared" si="3"/>
        <v>1516638.7823000001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3664</v>
      </c>
      <c r="D28" s="103">
        <f>SUM(D4:D27)</f>
        <v>1046</v>
      </c>
      <c r="E28" s="103">
        <f>SUM(E4:E27)</f>
        <v>8736</v>
      </c>
      <c r="F28" s="104">
        <f>SUM(F4:F27)</f>
        <v>13446</v>
      </c>
      <c r="G28" s="103"/>
      <c r="H28" s="130">
        <f t="shared" ref="H28:O28" si="4">SUM(H4:H27)</f>
        <v>2033</v>
      </c>
      <c r="I28" s="103">
        <f>SUM(I4:I27)</f>
        <v>565</v>
      </c>
      <c r="J28" s="103">
        <f t="shared" si="4"/>
        <v>5188</v>
      </c>
      <c r="K28" s="104">
        <f t="shared" si="4"/>
        <v>7786</v>
      </c>
      <c r="L28" s="105">
        <f t="shared" si="4"/>
        <v>1588114.4509669999</v>
      </c>
      <c r="M28" s="105">
        <f t="shared" si="4"/>
        <v>400107.55421899993</v>
      </c>
      <c r="N28" s="105">
        <f>SUM(N4:N27)</f>
        <v>3157736.0542099997</v>
      </c>
      <c r="O28" s="106">
        <f t="shared" si="4"/>
        <v>5145958.0593959996</v>
      </c>
      <c r="P28" t="s">
        <v>112</v>
      </c>
    </row>
    <row r="29" spans="1:17" x14ac:dyDescent="0.2">
      <c r="Q29" t="s">
        <v>112</v>
      </c>
    </row>
    <row r="31" spans="1:17" x14ac:dyDescent="0.2">
      <c r="D31" t="s">
        <v>112</v>
      </c>
      <c r="I31" t="s">
        <v>112</v>
      </c>
      <c r="J31" t="s">
        <v>112</v>
      </c>
      <c r="O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6" x14ac:dyDescent="0.2">
      <c r="F33" t="s">
        <v>112</v>
      </c>
      <c r="H33" t="s">
        <v>112</v>
      </c>
      <c r="K33" t="s">
        <v>112</v>
      </c>
      <c r="O33" t="s">
        <v>112</v>
      </c>
      <c r="P33" t="s">
        <v>112</v>
      </c>
    </row>
    <row r="34" spans="6:16" x14ac:dyDescent="0.2">
      <c r="H34" t="s">
        <v>112</v>
      </c>
      <c r="J34" t="s">
        <v>112</v>
      </c>
    </row>
    <row r="35" spans="6:16" x14ac:dyDescent="0.2">
      <c r="K35" t="s">
        <v>112</v>
      </c>
      <c r="M35" t="s">
        <v>112</v>
      </c>
    </row>
    <row r="38" spans="6:16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D31" sqref="D31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165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14</v>
      </c>
      <c r="D4" s="73">
        <v>11</v>
      </c>
      <c r="E4" s="73">
        <v>122</v>
      </c>
      <c r="F4" s="95">
        <f>SUM(C4:E4)</f>
        <v>147</v>
      </c>
      <c r="G4" s="129">
        <f>F4/F$28</f>
        <v>1.0981622590766472E-2</v>
      </c>
      <c r="H4" s="6">
        <v>9</v>
      </c>
      <c r="I4">
        <v>7</v>
      </c>
      <c r="J4">
        <v>68</v>
      </c>
      <c r="K4" s="95">
        <f t="shared" ref="K4:K27" si="0">SUM(H4:J4)</f>
        <v>84</v>
      </c>
      <c r="L4" s="39">
        <v>3438.63</v>
      </c>
      <c r="M4" s="39">
        <v>3020.7991699999998</v>
      </c>
      <c r="N4" s="39">
        <v>32214.346699999998</v>
      </c>
      <c r="O4" s="98">
        <f>SUM(L4:N4)</f>
        <v>38673.775869999998</v>
      </c>
      <c r="P4" s="128"/>
      <c r="Q4" s="122"/>
    </row>
    <row r="5" spans="1:21" x14ac:dyDescent="0.2">
      <c r="A5" s="4">
        <v>2</v>
      </c>
      <c r="B5" s="15" t="s">
        <v>5</v>
      </c>
      <c r="C5" s="73">
        <v>52</v>
      </c>
      <c r="D5" s="73">
        <v>41</v>
      </c>
      <c r="E5" s="73">
        <v>336</v>
      </c>
      <c r="F5" s="95">
        <f t="shared" ref="F5:F25" si="1">SUM(C5:E5)</f>
        <v>429</v>
      </c>
      <c r="G5" s="129">
        <f t="shared" ref="G5:G27" si="2">F5/F$28</f>
        <v>3.204840878529807E-2</v>
      </c>
      <c r="H5" s="4">
        <v>31</v>
      </c>
      <c r="I5">
        <v>21</v>
      </c>
      <c r="J5">
        <v>192</v>
      </c>
      <c r="K5" s="95">
        <f t="shared" si="0"/>
        <v>244</v>
      </c>
      <c r="L5" s="39">
        <v>19542.77</v>
      </c>
      <c r="M5" s="39">
        <v>17195.793300000001</v>
      </c>
      <c r="N5" s="39">
        <v>119645.186</v>
      </c>
      <c r="O5" s="98">
        <f t="shared" ref="O5:O27" si="3">SUM(L5:N5)</f>
        <v>156383.7493</v>
      </c>
      <c r="P5" s="128"/>
      <c r="Q5" s="122"/>
    </row>
    <row r="6" spans="1:21" x14ac:dyDescent="0.2">
      <c r="A6" s="4">
        <v>3</v>
      </c>
      <c r="B6" s="15" t="s">
        <v>6</v>
      </c>
      <c r="C6" s="73">
        <v>521</v>
      </c>
      <c r="D6" s="73">
        <v>239</v>
      </c>
      <c r="E6" s="73">
        <v>1640</v>
      </c>
      <c r="F6" s="95">
        <f t="shared" si="1"/>
        <v>2400</v>
      </c>
      <c r="G6" s="129">
        <f t="shared" si="2"/>
        <v>0.17929179740026893</v>
      </c>
      <c r="H6" s="4">
        <v>283</v>
      </c>
      <c r="I6">
        <v>131</v>
      </c>
      <c r="J6">
        <v>970</v>
      </c>
      <c r="K6" s="95">
        <f t="shared" si="0"/>
        <v>1384</v>
      </c>
      <c r="L6" s="39">
        <v>237401.24400000001</v>
      </c>
      <c r="M6" s="39">
        <v>93729.458299999998</v>
      </c>
      <c r="N6" s="39">
        <v>621184.27599999995</v>
      </c>
      <c r="O6" s="98">
        <f t="shared" si="3"/>
        <v>952314.97829999996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13</v>
      </c>
      <c r="D7" s="73">
        <v>3</v>
      </c>
      <c r="E7" s="73">
        <v>77</v>
      </c>
      <c r="F7" s="95">
        <f t="shared" si="1"/>
        <v>93</v>
      </c>
      <c r="G7" s="129">
        <f t="shared" si="2"/>
        <v>6.9475571492604218E-3</v>
      </c>
      <c r="H7" s="4">
        <v>8</v>
      </c>
      <c r="I7">
        <v>2</v>
      </c>
      <c r="J7">
        <v>47</v>
      </c>
      <c r="K7" s="95">
        <f t="shared" si="0"/>
        <v>57</v>
      </c>
      <c r="L7" s="39">
        <v>2831.855</v>
      </c>
      <c r="M7" s="39">
        <v>1227.8499999999999</v>
      </c>
      <c r="N7" s="39">
        <v>23512.179199999999</v>
      </c>
      <c r="O7" s="98">
        <f t="shared" si="3"/>
        <v>27571.8842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15</v>
      </c>
      <c r="D8" s="73">
        <v>3</v>
      </c>
      <c r="E8" s="73">
        <v>65</v>
      </c>
      <c r="F8" s="95">
        <f t="shared" si="1"/>
        <v>83</v>
      </c>
      <c r="G8" s="129">
        <f t="shared" si="2"/>
        <v>6.2005079934259674E-3</v>
      </c>
      <c r="H8" s="4">
        <v>9</v>
      </c>
      <c r="I8">
        <v>2</v>
      </c>
      <c r="J8">
        <v>41</v>
      </c>
      <c r="K8" s="95">
        <f t="shared" si="0"/>
        <v>52</v>
      </c>
      <c r="L8" s="39">
        <v>4030.6391699999999</v>
      </c>
      <c r="M8" s="39">
        <v>922.41499999999996</v>
      </c>
      <c r="N8" s="39">
        <v>15798.965</v>
      </c>
      <c r="O8" s="98">
        <f t="shared" si="3"/>
        <v>20752.01917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4</v>
      </c>
      <c r="D9" s="73">
        <v>11</v>
      </c>
      <c r="E9" s="73">
        <v>186</v>
      </c>
      <c r="F9" s="95">
        <f t="shared" si="1"/>
        <v>201</v>
      </c>
      <c r="G9" s="129">
        <f t="shared" si="2"/>
        <v>1.5015688032272524E-2</v>
      </c>
      <c r="H9" s="4">
        <v>3</v>
      </c>
      <c r="I9">
        <v>6</v>
      </c>
      <c r="J9">
        <v>110</v>
      </c>
      <c r="K9" s="95">
        <f t="shared" si="0"/>
        <v>119</v>
      </c>
      <c r="L9" s="39">
        <v>1545.18</v>
      </c>
      <c r="M9" s="39">
        <v>4158.96</v>
      </c>
      <c r="N9" s="39">
        <v>69155.493300000002</v>
      </c>
      <c r="O9" s="98">
        <f t="shared" si="3"/>
        <v>74859.633300000001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15</v>
      </c>
      <c r="D10" s="73">
        <v>11</v>
      </c>
      <c r="E10" s="73">
        <v>155</v>
      </c>
      <c r="F10" s="95">
        <f t="shared" si="1"/>
        <v>181</v>
      </c>
      <c r="G10" s="129">
        <f t="shared" si="2"/>
        <v>1.3521589720603615E-2</v>
      </c>
      <c r="H10" s="4">
        <v>10</v>
      </c>
      <c r="I10">
        <v>7</v>
      </c>
      <c r="J10">
        <v>95</v>
      </c>
      <c r="K10" s="95">
        <f t="shared" si="0"/>
        <v>112</v>
      </c>
      <c r="L10" s="39">
        <v>6660.39833</v>
      </c>
      <c r="M10" s="39">
        <v>3704.5016700000001</v>
      </c>
      <c r="N10" s="39">
        <v>50768.065799999997</v>
      </c>
      <c r="O10" s="98">
        <f t="shared" si="3"/>
        <v>61132.965799999998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19</v>
      </c>
      <c r="D11" s="73">
        <v>16</v>
      </c>
      <c r="E11" s="73">
        <v>274</v>
      </c>
      <c r="F11" s="95">
        <f t="shared" si="1"/>
        <v>309</v>
      </c>
      <c r="G11" s="129">
        <f t="shared" si="2"/>
        <v>2.3083818915284625E-2</v>
      </c>
      <c r="H11" s="4">
        <v>12</v>
      </c>
      <c r="I11">
        <v>9</v>
      </c>
      <c r="J11">
        <v>153</v>
      </c>
      <c r="K11" s="95">
        <f t="shared" si="0"/>
        <v>174</v>
      </c>
      <c r="L11" s="39">
        <v>8515.8125</v>
      </c>
      <c r="M11" s="39">
        <v>8008.0866699999997</v>
      </c>
      <c r="N11" s="39">
        <v>101786.54399999999</v>
      </c>
      <c r="O11" s="98">
        <f t="shared" si="3"/>
        <v>118310.44317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15</v>
      </c>
      <c r="D12" s="73">
        <v>7</v>
      </c>
      <c r="E12" s="73">
        <v>116</v>
      </c>
      <c r="F12" s="95">
        <f t="shared" si="1"/>
        <v>138</v>
      </c>
      <c r="G12" s="129">
        <f t="shared" si="2"/>
        <v>1.0309278350515464E-2</v>
      </c>
      <c r="H12" s="4">
        <v>10</v>
      </c>
      <c r="I12">
        <v>6</v>
      </c>
      <c r="J12">
        <v>72</v>
      </c>
      <c r="K12" s="95">
        <f t="shared" si="0"/>
        <v>88</v>
      </c>
      <c r="L12" s="39">
        <v>3799.6183299999998</v>
      </c>
      <c r="M12" s="39">
        <v>2074.8325</v>
      </c>
      <c r="N12" s="39">
        <v>28558.855</v>
      </c>
      <c r="O12" s="98">
        <f t="shared" si="3"/>
        <v>34433.305829999998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56</v>
      </c>
      <c r="D13" s="73">
        <v>25</v>
      </c>
      <c r="E13" s="73">
        <v>160</v>
      </c>
      <c r="F13" s="95">
        <f t="shared" si="1"/>
        <v>241</v>
      </c>
      <c r="G13" s="129">
        <f t="shared" si="2"/>
        <v>1.8003884655610338E-2</v>
      </c>
      <c r="H13" s="4">
        <v>29</v>
      </c>
      <c r="I13">
        <v>13</v>
      </c>
      <c r="J13">
        <v>92</v>
      </c>
      <c r="K13" s="95">
        <f t="shared" si="0"/>
        <v>134</v>
      </c>
      <c r="L13" s="39">
        <v>25218.743299999998</v>
      </c>
      <c r="M13" s="39">
        <v>9421.9125000000004</v>
      </c>
      <c r="N13" s="39">
        <v>57350.93</v>
      </c>
      <c r="O13" s="98">
        <f t="shared" si="3"/>
        <v>91991.585800000001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4</v>
      </c>
      <c r="D14" s="73">
        <v>3</v>
      </c>
      <c r="E14" s="73">
        <v>8</v>
      </c>
      <c r="F14" s="95">
        <f t="shared" si="1"/>
        <v>15</v>
      </c>
      <c r="G14" s="129">
        <f t="shared" si="2"/>
        <v>1.1205737337516809E-3</v>
      </c>
      <c r="H14" s="4">
        <v>2</v>
      </c>
      <c r="I14">
        <v>1</v>
      </c>
      <c r="J14">
        <v>6</v>
      </c>
      <c r="K14" s="95">
        <f t="shared" si="0"/>
        <v>9</v>
      </c>
      <c r="L14" s="39">
        <v>573.126667</v>
      </c>
      <c r="M14" s="39">
        <v>766.78333299999997</v>
      </c>
      <c r="N14" s="39">
        <v>1639.1266700000001</v>
      </c>
      <c r="O14" s="98">
        <f t="shared" si="3"/>
        <v>2979.03667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78</v>
      </c>
      <c r="D15" s="73">
        <v>38</v>
      </c>
      <c r="E15" s="73">
        <v>287</v>
      </c>
      <c r="F15" s="95">
        <f t="shared" si="1"/>
        <v>403</v>
      </c>
      <c r="G15" s="129">
        <f t="shared" si="2"/>
        <v>3.0106080980128493E-2</v>
      </c>
      <c r="H15" s="4">
        <v>43</v>
      </c>
      <c r="I15">
        <v>21</v>
      </c>
      <c r="J15">
        <v>161</v>
      </c>
      <c r="K15" s="95">
        <f t="shared" si="0"/>
        <v>225</v>
      </c>
      <c r="L15" s="39">
        <v>38124.796699999999</v>
      </c>
      <c r="M15" s="39">
        <v>13090.111699999999</v>
      </c>
      <c r="N15" s="39">
        <v>100260.398</v>
      </c>
      <c r="O15" s="98">
        <f t="shared" si="3"/>
        <v>151475.3064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102</v>
      </c>
      <c r="D16" s="73">
        <v>20</v>
      </c>
      <c r="E16" s="73">
        <v>360</v>
      </c>
      <c r="F16" s="95">
        <f t="shared" si="1"/>
        <v>482</v>
      </c>
      <c r="G16" s="129">
        <f t="shared" si="2"/>
        <v>3.6007769311220676E-2</v>
      </c>
      <c r="H16" s="4">
        <v>53</v>
      </c>
      <c r="I16">
        <v>10</v>
      </c>
      <c r="J16">
        <v>205</v>
      </c>
      <c r="K16" s="95">
        <f t="shared" si="0"/>
        <v>268</v>
      </c>
      <c r="L16" s="39">
        <v>58529.184999999998</v>
      </c>
      <c r="M16" s="39">
        <v>9712.56</v>
      </c>
      <c r="N16" s="39">
        <v>163522.43900000001</v>
      </c>
      <c r="O16" s="98">
        <f t="shared" si="3"/>
        <v>231764.18400000001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8</v>
      </c>
      <c r="D17" s="73">
        <v>1</v>
      </c>
      <c r="E17" s="73">
        <v>12</v>
      </c>
      <c r="F17" s="95">
        <f t="shared" si="1"/>
        <v>21</v>
      </c>
      <c r="G17" s="129">
        <f t="shared" si="2"/>
        <v>1.5688032272523531E-3</v>
      </c>
      <c r="H17" s="4">
        <v>3</v>
      </c>
      <c r="I17">
        <v>1</v>
      </c>
      <c r="J17">
        <v>8</v>
      </c>
      <c r="K17" s="95">
        <f t="shared" si="0"/>
        <v>12</v>
      </c>
      <c r="L17" s="39">
        <v>1606.1933300000001</v>
      </c>
      <c r="M17" s="39">
        <v>196.776667</v>
      </c>
      <c r="N17" s="39">
        <v>2959.5583299999998</v>
      </c>
      <c r="O17" s="98">
        <f t="shared" si="3"/>
        <v>4762.528327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188</v>
      </c>
      <c r="D18" s="73">
        <v>70</v>
      </c>
      <c r="E18" s="73">
        <v>834</v>
      </c>
      <c r="F18" s="95">
        <f t="shared" si="1"/>
        <v>1092</v>
      </c>
      <c r="G18" s="129">
        <f t="shared" si="2"/>
        <v>8.1577767817122365E-2</v>
      </c>
      <c r="H18" s="4">
        <v>102</v>
      </c>
      <c r="I18">
        <v>40</v>
      </c>
      <c r="J18">
        <v>479</v>
      </c>
      <c r="K18" s="95">
        <f t="shared" si="0"/>
        <v>621</v>
      </c>
      <c r="L18" s="39">
        <v>122195.353</v>
      </c>
      <c r="M18" s="39">
        <v>34303.598299999998</v>
      </c>
      <c r="N18" s="39">
        <v>399903.92</v>
      </c>
      <c r="O18" s="98">
        <f t="shared" si="3"/>
        <v>556402.8713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505</v>
      </c>
      <c r="D19" s="73">
        <v>205</v>
      </c>
      <c r="E19" s="73">
        <v>1494</v>
      </c>
      <c r="F19" s="95">
        <f t="shared" si="1"/>
        <v>2204</v>
      </c>
      <c r="G19" s="129">
        <f t="shared" si="2"/>
        <v>0.16464963394591364</v>
      </c>
      <c r="H19" s="4">
        <v>262</v>
      </c>
      <c r="I19">
        <v>99</v>
      </c>
      <c r="J19">
        <v>881</v>
      </c>
      <c r="K19" s="95">
        <f t="shared" si="0"/>
        <v>1242</v>
      </c>
      <c r="L19" s="39">
        <v>228340.39600000001</v>
      </c>
      <c r="M19" s="39">
        <v>87206.231700000004</v>
      </c>
      <c r="N19" s="39">
        <v>567201.00699999998</v>
      </c>
      <c r="O19" s="98">
        <f t="shared" si="3"/>
        <v>882747.63470000005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10</v>
      </c>
      <c r="D20" s="73">
        <v>2</v>
      </c>
      <c r="E20" s="73">
        <v>23</v>
      </c>
      <c r="F20" s="95">
        <f t="shared" si="1"/>
        <v>35</v>
      </c>
      <c r="G20" s="129">
        <f t="shared" si="2"/>
        <v>2.6146720454205885E-3</v>
      </c>
      <c r="H20" s="4">
        <v>6</v>
      </c>
      <c r="I20">
        <v>1</v>
      </c>
      <c r="J20">
        <v>15</v>
      </c>
      <c r="K20" s="95">
        <f t="shared" si="0"/>
        <v>22</v>
      </c>
      <c r="L20" s="39">
        <v>4194.0600000000004</v>
      </c>
      <c r="M20" s="39">
        <v>814.10333300000002</v>
      </c>
      <c r="N20" s="39">
        <v>5442.58</v>
      </c>
      <c r="O20" s="98">
        <f t="shared" si="3"/>
        <v>10450.743333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38</v>
      </c>
      <c r="D21" s="73">
        <v>11</v>
      </c>
      <c r="E21" s="73">
        <v>112</v>
      </c>
      <c r="F21" s="95">
        <f t="shared" si="1"/>
        <v>161</v>
      </c>
      <c r="G21" s="129">
        <f t="shared" si="2"/>
        <v>1.2027491408934709E-2</v>
      </c>
      <c r="H21" s="4">
        <v>18</v>
      </c>
      <c r="I21">
        <v>7</v>
      </c>
      <c r="J21">
        <v>59</v>
      </c>
      <c r="K21" s="95">
        <f t="shared" si="0"/>
        <v>84</v>
      </c>
      <c r="L21" s="39">
        <v>10556.021699999999</v>
      </c>
      <c r="M21" s="39">
        <v>2829.53667</v>
      </c>
      <c r="N21" s="39">
        <v>29344.965</v>
      </c>
      <c r="O21" s="98">
        <f t="shared" si="3"/>
        <v>42730.523369999995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45</v>
      </c>
      <c r="D22" s="73">
        <v>9</v>
      </c>
      <c r="E22" s="73">
        <v>98</v>
      </c>
      <c r="F22" s="95">
        <f t="shared" si="1"/>
        <v>152</v>
      </c>
      <c r="G22" s="129">
        <f t="shared" si="2"/>
        <v>1.13551471686837E-2</v>
      </c>
      <c r="H22" s="4">
        <v>24</v>
      </c>
      <c r="I22">
        <v>3</v>
      </c>
      <c r="J22">
        <v>57</v>
      </c>
      <c r="K22" s="95">
        <f t="shared" si="0"/>
        <v>84</v>
      </c>
      <c r="L22" s="39">
        <v>13197.924999999999</v>
      </c>
      <c r="M22" s="39">
        <v>3071.20667</v>
      </c>
      <c r="N22" s="39">
        <v>25966.741699999999</v>
      </c>
      <c r="O22" s="98">
        <f t="shared" si="3"/>
        <v>42235.873370000001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1</v>
      </c>
      <c r="D23" s="73">
        <v>1</v>
      </c>
      <c r="E23" s="73">
        <v>79</v>
      </c>
      <c r="F23" s="95">
        <f t="shared" si="1"/>
        <v>81</v>
      </c>
      <c r="G23" s="129">
        <f t="shared" si="2"/>
        <v>6.0510981622590764E-3</v>
      </c>
      <c r="H23" s="4">
        <v>1</v>
      </c>
      <c r="I23">
        <v>1</v>
      </c>
      <c r="J23">
        <v>56</v>
      </c>
      <c r="K23" s="95">
        <f t="shared" si="0"/>
        <v>58</v>
      </c>
      <c r="L23" s="39">
        <v>590.98</v>
      </c>
      <c r="M23" s="39">
        <v>59.648333299999997</v>
      </c>
      <c r="N23" s="39">
        <v>26142.068299999999</v>
      </c>
      <c r="O23" s="98">
        <f t="shared" si="3"/>
        <v>26792.696633299998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19</v>
      </c>
      <c r="D24" s="73">
        <v>17</v>
      </c>
      <c r="E24" s="73">
        <v>225</v>
      </c>
      <c r="F24" s="95">
        <f t="shared" si="1"/>
        <v>261</v>
      </c>
      <c r="G24" s="129">
        <f t="shared" si="2"/>
        <v>1.9497982967279247E-2</v>
      </c>
      <c r="H24" s="4">
        <v>14</v>
      </c>
      <c r="I24">
        <v>11</v>
      </c>
      <c r="J24">
        <v>142</v>
      </c>
      <c r="K24" s="95">
        <f t="shared" si="0"/>
        <v>167</v>
      </c>
      <c r="L24" s="39">
        <v>5741.58</v>
      </c>
      <c r="M24" s="39">
        <v>5737.8208299999997</v>
      </c>
      <c r="N24" s="39">
        <v>64413.05</v>
      </c>
      <c r="O24" s="98">
        <f t="shared" si="3"/>
        <v>75892.450830000002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39</v>
      </c>
      <c r="D25" s="73">
        <v>32</v>
      </c>
      <c r="E25" s="73">
        <v>242</v>
      </c>
      <c r="F25" s="95">
        <f t="shared" si="1"/>
        <v>313</v>
      </c>
      <c r="G25" s="129">
        <f t="shared" si="2"/>
        <v>2.3382638577618409E-2</v>
      </c>
      <c r="H25" s="4">
        <v>26</v>
      </c>
      <c r="I25">
        <v>19</v>
      </c>
      <c r="J25">
        <v>146</v>
      </c>
      <c r="K25" s="95">
        <f t="shared" si="0"/>
        <v>191</v>
      </c>
      <c r="L25" s="39">
        <v>11311.0075</v>
      </c>
      <c r="M25" s="39">
        <v>10053.7883</v>
      </c>
      <c r="N25" s="39">
        <v>66062.880000000005</v>
      </c>
      <c r="O25" s="98">
        <f t="shared" si="3"/>
        <v>87427.675799999997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13</v>
      </c>
      <c r="D26" s="73">
        <v>0</v>
      </c>
      <c r="E26" s="73">
        <v>77</v>
      </c>
      <c r="F26" s="95">
        <f>SUM(C26:E26)</f>
        <v>90</v>
      </c>
      <c r="G26" s="129">
        <f t="shared" si="2"/>
        <v>6.7234424025100848E-3</v>
      </c>
      <c r="H26" s="4">
        <v>5</v>
      </c>
      <c r="I26">
        <v>0</v>
      </c>
      <c r="J26">
        <v>53</v>
      </c>
      <c r="K26" s="95">
        <f t="shared" si="0"/>
        <v>58</v>
      </c>
      <c r="L26" s="39">
        <v>5039.8833299999997</v>
      </c>
      <c r="M26" s="39">
        <v>0</v>
      </c>
      <c r="N26" s="39">
        <v>22982.916700000002</v>
      </c>
      <c r="O26" s="98">
        <f t="shared" si="3"/>
        <v>28022.800030000002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1936</v>
      </c>
      <c r="D27" s="73">
        <v>282</v>
      </c>
      <c r="E27" s="73">
        <v>1636</v>
      </c>
      <c r="F27" s="95">
        <f>SUM(C27:E27)</f>
        <v>3854</v>
      </c>
      <c r="G27" s="129">
        <f t="shared" si="2"/>
        <v>0.28791274465859856</v>
      </c>
      <c r="H27" s="4">
        <v>1114</v>
      </c>
      <c r="I27">
        <v>159</v>
      </c>
      <c r="J27">
        <v>999</v>
      </c>
      <c r="K27" s="95">
        <f t="shared" si="0"/>
        <v>2272</v>
      </c>
      <c r="L27" s="39">
        <v>839526.19799999997</v>
      </c>
      <c r="M27" s="39">
        <v>104208.357</v>
      </c>
      <c r="N27" s="39">
        <v>591913.42200000002</v>
      </c>
      <c r="O27" s="98">
        <f t="shared" si="3"/>
        <v>1535647.977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3710</v>
      </c>
      <c r="D28" s="103">
        <f>SUM(D4:D27)</f>
        <v>1058</v>
      </c>
      <c r="E28" s="103">
        <f>SUM(E4:E27)</f>
        <v>8618</v>
      </c>
      <c r="F28" s="104">
        <f>SUM(F4:F27)</f>
        <v>13386</v>
      </c>
      <c r="G28" s="103"/>
      <c r="H28" s="130">
        <f t="shared" ref="H28:O28" si="4">SUM(H4:H27)</f>
        <v>2077</v>
      </c>
      <c r="I28" s="103">
        <f>SUM(I4:I27)</f>
        <v>577</v>
      </c>
      <c r="J28" s="103">
        <f t="shared" si="4"/>
        <v>5107</v>
      </c>
      <c r="K28" s="104">
        <f t="shared" si="4"/>
        <v>7761</v>
      </c>
      <c r="L28" s="105">
        <f t="shared" si="4"/>
        <v>1652511.5968570001</v>
      </c>
      <c r="M28" s="105">
        <f t="shared" si="4"/>
        <v>415515.13194629998</v>
      </c>
      <c r="N28" s="105">
        <f>SUM(N4:N27)</f>
        <v>3187729.9136999995</v>
      </c>
      <c r="O28" s="106">
        <f t="shared" si="4"/>
        <v>5255756.6425033007</v>
      </c>
      <c r="P28" t="s">
        <v>112</v>
      </c>
    </row>
    <row r="29" spans="1:17" x14ac:dyDescent="0.2">
      <c r="Q29" t="s">
        <v>112</v>
      </c>
    </row>
    <row r="31" spans="1:17" x14ac:dyDescent="0.2">
      <c r="D31" t="s">
        <v>112</v>
      </c>
      <c r="I31" t="s">
        <v>112</v>
      </c>
      <c r="J31" t="s">
        <v>112</v>
      </c>
      <c r="O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6" x14ac:dyDescent="0.2">
      <c r="F33" t="s">
        <v>112</v>
      </c>
      <c r="H33" t="s">
        <v>112</v>
      </c>
      <c r="K33" t="s">
        <v>112</v>
      </c>
      <c r="O33" t="s">
        <v>112</v>
      </c>
      <c r="P33" t="s">
        <v>112</v>
      </c>
    </row>
    <row r="34" spans="6:16" x14ac:dyDescent="0.2">
      <c r="H34" t="s">
        <v>112</v>
      </c>
      <c r="J34" t="s">
        <v>112</v>
      </c>
    </row>
    <row r="35" spans="6:16" x14ac:dyDescent="0.2">
      <c r="K35" t="s">
        <v>112</v>
      </c>
      <c r="M35" t="s">
        <v>112</v>
      </c>
    </row>
    <row r="38" spans="6:16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F11" sqref="F11"/>
    </sheetView>
  </sheetViews>
  <sheetFormatPr defaultRowHeight="15" x14ac:dyDescent="0.2"/>
  <cols>
    <col min="1" max="1" width="4.109375" customWidth="1"/>
    <col min="2" max="2" width="11" customWidth="1"/>
    <col min="3" max="3" width="6.44140625" customWidth="1"/>
    <col min="4" max="4" width="6.88671875" customWidth="1"/>
    <col min="5" max="5" width="7.5546875" customWidth="1"/>
    <col min="6" max="6" width="7.6640625" customWidth="1"/>
    <col min="7" max="7" width="7.77734375" customWidth="1"/>
    <col min="8" max="8" width="6.88671875" customWidth="1"/>
    <col min="9" max="9" width="7.33203125" customWidth="1"/>
    <col min="10" max="10" width="7.88671875" customWidth="1"/>
    <col min="11" max="11" width="11.109375" customWidth="1"/>
    <col min="12" max="12" width="11.6640625" customWidth="1"/>
    <col min="13" max="13" width="12" customWidth="1"/>
    <col min="14" max="14" width="11.44140625" customWidth="1"/>
  </cols>
  <sheetData>
    <row r="1" spans="1:14" ht="15.75" x14ac:dyDescent="0.25">
      <c r="D1" s="13" t="s">
        <v>45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30</v>
      </c>
      <c r="D4">
        <v>28</v>
      </c>
      <c r="E4">
        <v>440</v>
      </c>
      <c r="F4" s="22">
        <f t="shared" ref="F4:F27" si="0">SUM(C4:E4)</f>
        <v>498</v>
      </c>
      <c r="G4">
        <v>15</v>
      </c>
      <c r="H4">
        <v>16</v>
      </c>
      <c r="I4">
        <v>258</v>
      </c>
      <c r="J4" s="22">
        <f t="shared" ref="J4:J27" si="1">SUM(G4:I4)</f>
        <v>289</v>
      </c>
      <c r="K4" s="49">
        <v>6939.1941666666671</v>
      </c>
      <c r="L4" s="49">
        <v>6332.0183333333334</v>
      </c>
      <c r="M4" s="49">
        <v>83505.120833333334</v>
      </c>
      <c r="N4" s="44">
        <f t="shared" ref="N4:N27" si="2">SUM(K4:M4)</f>
        <v>96776.333333333343</v>
      </c>
    </row>
    <row r="5" spans="1:14" x14ac:dyDescent="0.2">
      <c r="A5" s="4">
        <v>2</v>
      </c>
      <c r="B5" s="15" t="s">
        <v>5</v>
      </c>
      <c r="C5">
        <v>107</v>
      </c>
      <c r="D5">
        <v>50</v>
      </c>
      <c r="E5">
        <v>704</v>
      </c>
      <c r="F5" s="22">
        <f t="shared" si="0"/>
        <v>861</v>
      </c>
      <c r="G5">
        <v>61</v>
      </c>
      <c r="H5">
        <v>25</v>
      </c>
      <c r="I5">
        <v>407</v>
      </c>
      <c r="J5" s="22">
        <f t="shared" si="1"/>
        <v>493</v>
      </c>
      <c r="K5" s="49">
        <v>35956.710833333331</v>
      </c>
      <c r="L5" s="49">
        <v>13425.912499999999</v>
      </c>
      <c r="M5" s="49">
        <v>202340.39583333334</v>
      </c>
      <c r="N5" s="44">
        <f t="shared" si="2"/>
        <v>251723.01916666667</v>
      </c>
    </row>
    <row r="6" spans="1:14" x14ac:dyDescent="0.2">
      <c r="A6" s="4">
        <v>3</v>
      </c>
      <c r="B6" s="15" t="s">
        <v>6</v>
      </c>
      <c r="C6">
        <v>443</v>
      </c>
      <c r="D6">
        <v>139</v>
      </c>
      <c r="E6">
        <v>2641</v>
      </c>
      <c r="F6" s="22">
        <f t="shared" si="0"/>
        <v>3223</v>
      </c>
      <c r="G6">
        <v>255</v>
      </c>
      <c r="H6">
        <v>81</v>
      </c>
      <c r="I6">
        <v>1630</v>
      </c>
      <c r="J6" s="22">
        <f t="shared" si="1"/>
        <v>1966</v>
      </c>
      <c r="K6" s="49">
        <v>184805.36750000002</v>
      </c>
      <c r="L6" s="49">
        <v>53242.594166666669</v>
      </c>
      <c r="M6" s="49">
        <v>852611.98749999993</v>
      </c>
      <c r="N6" s="44">
        <f t="shared" si="2"/>
        <v>1090659.9491666667</v>
      </c>
    </row>
    <row r="7" spans="1:14" x14ac:dyDescent="0.2">
      <c r="A7" s="4">
        <v>4</v>
      </c>
      <c r="B7" s="15" t="s">
        <v>7</v>
      </c>
      <c r="C7">
        <v>47</v>
      </c>
      <c r="D7">
        <v>5</v>
      </c>
      <c r="E7">
        <v>341</v>
      </c>
      <c r="F7" s="22">
        <f t="shared" si="0"/>
        <v>393</v>
      </c>
      <c r="G7">
        <v>27</v>
      </c>
      <c r="H7">
        <v>3</v>
      </c>
      <c r="I7">
        <v>200</v>
      </c>
      <c r="J7" s="22">
        <f t="shared" si="1"/>
        <v>230</v>
      </c>
      <c r="K7" s="49">
        <v>14355.780833333332</v>
      </c>
      <c r="L7" s="49">
        <v>1459.9866666666667</v>
      </c>
      <c r="M7" s="49">
        <v>95293.791666666672</v>
      </c>
      <c r="N7" s="44">
        <f t="shared" si="2"/>
        <v>111109.55916666667</v>
      </c>
    </row>
    <row r="8" spans="1:14" x14ac:dyDescent="0.2">
      <c r="A8" s="4">
        <v>5</v>
      </c>
      <c r="B8" s="15" t="s">
        <v>8</v>
      </c>
      <c r="C8">
        <v>22</v>
      </c>
      <c r="D8">
        <v>0</v>
      </c>
      <c r="E8">
        <v>176</v>
      </c>
      <c r="F8" s="22">
        <f t="shared" si="0"/>
        <v>198</v>
      </c>
      <c r="G8">
        <v>11</v>
      </c>
      <c r="H8">
        <v>0</v>
      </c>
      <c r="I8">
        <v>101</v>
      </c>
      <c r="J8" s="22">
        <f t="shared" si="1"/>
        <v>112</v>
      </c>
      <c r="K8" s="49">
        <v>5036.2216666666664</v>
      </c>
      <c r="L8" s="49">
        <v>0</v>
      </c>
      <c r="M8" s="49">
        <v>38595.54833333334</v>
      </c>
      <c r="N8" s="44">
        <f t="shared" si="2"/>
        <v>43631.770000000004</v>
      </c>
    </row>
    <row r="9" spans="1:14" x14ac:dyDescent="0.2">
      <c r="A9" s="4">
        <v>6</v>
      </c>
      <c r="B9" s="15" t="s">
        <v>9</v>
      </c>
      <c r="C9">
        <v>41</v>
      </c>
      <c r="D9">
        <v>17</v>
      </c>
      <c r="E9">
        <v>422</v>
      </c>
      <c r="F9" s="22">
        <f t="shared" si="0"/>
        <v>480</v>
      </c>
      <c r="G9">
        <v>24</v>
      </c>
      <c r="H9">
        <v>10</v>
      </c>
      <c r="I9">
        <v>278</v>
      </c>
      <c r="J9" s="22">
        <f t="shared" si="1"/>
        <v>312</v>
      </c>
      <c r="K9" s="49">
        <v>17654.931666666667</v>
      </c>
      <c r="L9" s="49">
        <v>5839.4049999999997</v>
      </c>
      <c r="M9" s="49">
        <v>120953.36499999999</v>
      </c>
      <c r="N9" s="44">
        <f t="shared" si="2"/>
        <v>144447.70166666666</v>
      </c>
    </row>
    <row r="10" spans="1:14" x14ac:dyDescent="0.2">
      <c r="A10" s="4">
        <v>7</v>
      </c>
      <c r="B10" s="15" t="s">
        <v>10</v>
      </c>
      <c r="C10">
        <v>54</v>
      </c>
      <c r="D10">
        <v>22</v>
      </c>
      <c r="E10">
        <v>296</v>
      </c>
      <c r="F10" s="22">
        <f t="shared" si="0"/>
        <v>372</v>
      </c>
      <c r="G10">
        <v>31</v>
      </c>
      <c r="H10">
        <v>12</v>
      </c>
      <c r="I10">
        <v>167</v>
      </c>
      <c r="J10" s="22">
        <f t="shared" si="1"/>
        <v>210</v>
      </c>
      <c r="K10" s="49">
        <v>20609.66916666667</v>
      </c>
      <c r="L10" s="49">
        <v>5555.3441666666668</v>
      </c>
      <c r="M10" s="49">
        <v>72857.882499999992</v>
      </c>
      <c r="N10" s="44">
        <f t="shared" si="2"/>
        <v>99022.895833333328</v>
      </c>
    </row>
    <row r="11" spans="1:14" x14ac:dyDescent="0.2">
      <c r="A11" s="4">
        <v>8</v>
      </c>
      <c r="B11" s="15" t="s">
        <v>11</v>
      </c>
      <c r="C11">
        <v>31</v>
      </c>
      <c r="D11">
        <v>13</v>
      </c>
      <c r="E11">
        <v>494</v>
      </c>
      <c r="F11" s="22">
        <f t="shared" si="0"/>
        <v>538</v>
      </c>
      <c r="G11">
        <v>13</v>
      </c>
      <c r="H11">
        <v>8</v>
      </c>
      <c r="I11">
        <v>297</v>
      </c>
      <c r="J11" s="22">
        <f t="shared" si="1"/>
        <v>318</v>
      </c>
      <c r="K11" s="49">
        <v>11260.459166666667</v>
      </c>
      <c r="L11" s="49">
        <v>4417.1616666666669</v>
      </c>
      <c r="M11" s="49">
        <v>154697.83333333334</v>
      </c>
      <c r="N11" s="44">
        <f t="shared" si="2"/>
        <v>170375.45416666666</v>
      </c>
    </row>
    <row r="12" spans="1:14" x14ac:dyDescent="0.2">
      <c r="A12" s="4">
        <v>9</v>
      </c>
      <c r="B12" s="15" t="s">
        <v>12</v>
      </c>
      <c r="C12">
        <v>13</v>
      </c>
      <c r="D12">
        <v>11</v>
      </c>
      <c r="E12">
        <v>283</v>
      </c>
      <c r="F12" s="22">
        <f t="shared" si="0"/>
        <v>307</v>
      </c>
      <c r="G12">
        <v>6</v>
      </c>
      <c r="H12">
        <v>7</v>
      </c>
      <c r="I12">
        <v>183</v>
      </c>
      <c r="J12" s="22">
        <f t="shared" si="1"/>
        <v>196</v>
      </c>
      <c r="K12" s="49">
        <v>2020.1458333333333</v>
      </c>
      <c r="L12" s="49">
        <v>1962.2850000000001</v>
      </c>
      <c r="M12" s="49">
        <v>74568.888333333351</v>
      </c>
      <c r="N12" s="44">
        <f t="shared" si="2"/>
        <v>78551.319166666683</v>
      </c>
    </row>
    <row r="13" spans="1:14" x14ac:dyDescent="0.2">
      <c r="A13" s="4">
        <v>10</v>
      </c>
      <c r="B13" s="15" t="s">
        <v>13</v>
      </c>
      <c r="C13">
        <v>69</v>
      </c>
      <c r="D13">
        <v>34</v>
      </c>
      <c r="E13">
        <v>474</v>
      </c>
      <c r="F13" s="22">
        <f t="shared" si="0"/>
        <v>577</v>
      </c>
      <c r="G13">
        <v>35</v>
      </c>
      <c r="H13">
        <v>23</v>
      </c>
      <c r="I13">
        <v>300</v>
      </c>
      <c r="J13" s="22">
        <f t="shared" si="1"/>
        <v>358</v>
      </c>
      <c r="K13" s="49">
        <v>25187.164166666666</v>
      </c>
      <c r="L13" s="49">
        <v>11990.051666666666</v>
      </c>
      <c r="M13" s="49">
        <v>127116.94666666667</v>
      </c>
      <c r="N13" s="44">
        <f t="shared" si="2"/>
        <v>164294.16250000001</v>
      </c>
    </row>
    <row r="14" spans="1:14" x14ac:dyDescent="0.2">
      <c r="A14" s="4">
        <v>11</v>
      </c>
      <c r="B14" s="15" t="s">
        <v>14</v>
      </c>
      <c r="C14">
        <v>1</v>
      </c>
      <c r="D14">
        <v>0</v>
      </c>
      <c r="E14">
        <v>84</v>
      </c>
      <c r="F14" s="22">
        <f t="shared" si="0"/>
        <v>85</v>
      </c>
      <c r="G14">
        <v>1</v>
      </c>
      <c r="H14">
        <v>0</v>
      </c>
      <c r="I14">
        <v>47</v>
      </c>
      <c r="J14" s="22">
        <f t="shared" si="1"/>
        <v>48</v>
      </c>
      <c r="K14" s="49">
        <v>390.10833333333335</v>
      </c>
      <c r="L14" s="49">
        <v>0</v>
      </c>
      <c r="M14" s="49">
        <v>13495.278333333334</v>
      </c>
      <c r="N14" s="44">
        <f t="shared" si="2"/>
        <v>13885.386666666667</v>
      </c>
    </row>
    <row r="15" spans="1:14" x14ac:dyDescent="0.2">
      <c r="A15" s="4">
        <v>12</v>
      </c>
      <c r="B15" s="15" t="s">
        <v>15</v>
      </c>
      <c r="C15">
        <v>196</v>
      </c>
      <c r="D15">
        <v>51</v>
      </c>
      <c r="E15">
        <v>756</v>
      </c>
      <c r="F15" s="22">
        <f t="shared" si="0"/>
        <v>1003</v>
      </c>
      <c r="G15">
        <v>96</v>
      </c>
      <c r="H15">
        <v>27</v>
      </c>
      <c r="I15">
        <v>455</v>
      </c>
      <c r="J15" s="22">
        <f t="shared" si="1"/>
        <v>578</v>
      </c>
      <c r="K15" s="49">
        <v>77854.410833333342</v>
      </c>
      <c r="L15" s="49">
        <v>16053.862500000001</v>
      </c>
      <c r="M15" s="49">
        <v>215740.785</v>
      </c>
      <c r="N15" s="44">
        <f t="shared" si="2"/>
        <v>309649.05833333335</v>
      </c>
    </row>
    <row r="16" spans="1:14" x14ac:dyDescent="0.2">
      <c r="A16" s="4">
        <v>13</v>
      </c>
      <c r="B16" s="15" t="s">
        <v>16</v>
      </c>
      <c r="C16">
        <v>133</v>
      </c>
      <c r="D16">
        <v>48</v>
      </c>
      <c r="E16">
        <v>515</v>
      </c>
      <c r="F16" s="22">
        <f t="shared" si="0"/>
        <v>696</v>
      </c>
      <c r="G16">
        <v>68</v>
      </c>
      <c r="H16">
        <v>27</v>
      </c>
      <c r="I16">
        <v>295</v>
      </c>
      <c r="J16" s="22">
        <f t="shared" si="1"/>
        <v>390</v>
      </c>
      <c r="K16" s="49">
        <v>73268.660833333342</v>
      </c>
      <c r="L16" s="49">
        <v>24607.320833333335</v>
      </c>
      <c r="M16" s="49">
        <v>196985.98833333331</v>
      </c>
      <c r="N16" s="44">
        <f t="shared" si="2"/>
        <v>294861.96999999997</v>
      </c>
    </row>
    <row r="17" spans="1:14" x14ac:dyDescent="0.2">
      <c r="A17" s="4">
        <v>14</v>
      </c>
      <c r="B17" s="15" t="s">
        <v>17</v>
      </c>
      <c r="C17">
        <v>10</v>
      </c>
      <c r="D17">
        <v>8</v>
      </c>
      <c r="E17">
        <v>74</v>
      </c>
      <c r="F17" s="22">
        <f t="shared" si="0"/>
        <v>92</v>
      </c>
      <c r="G17">
        <v>5</v>
      </c>
      <c r="H17">
        <v>7</v>
      </c>
      <c r="I17">
        <v>46</v>
      </c>
      <c r="J17" s="22">
        <f t="shared" si="1"/>
        <v>58</v>
      </c>
      <c r="K17" s="49">
        <v>1804.8333333333333</v>
      </c>
      <c r="L17" s="49">
        <v>2991.3433333333328</v>
      </c>
      <c r="M17" s="49">
        <v>14040.671666666667</v>
      </c>
      <c r="N17" s="44">
        <f t="shared" si="2"/>
        <v>18836.848333333335</v>
      </c>
    </row>
    <row r="18" spans="1:14" x14ac:dyDescent="0.2">
      <c r="A18" s="4">
        <v>15</v>
      </c>
      <c r="B18" s="15" t="s">
        <v>18</v>
      </c>
      <c r="C18">
        <v>190</v>
      </c>
      <c r="D18">
        <v>103</v>
      </c>
      <c r="E18">
        <v>1241</v>
      </c>
      <c r="F18" s="22">
        <f t="shared" si="0"/>
        <v>1534</v>
      </c>
      <c r="G18">
        <v>103</v>
      </c>
      <c r="H18">
        <v>51</v>
      </c>
      <c r="I18">
        <v>742</v>
      </c>
      <c r="J18" s="22">
        <f t="shared" si="1"/>
        <v>896</v>
      </c>
      <c r="K18" s="49">
        <v>96984.78833333333</v>
      </c>
      <c r="L18" s="49">
        <v>41184.964166666665</v>
      </c>
      <c r="M18" s="49">
        <v>436357.68583333335</v>
      </c>
      <c r="N18" s="44">
        <f t="shared" si="2"/>
        <v>574527.43833333335</v>
      </c>
    </row>
    <row r="19" spans="1:14" x14ac:dyDescent="0.2">
      <c r="A19" s="4">
        <v>16</v>
      </c>
      <c r="B19" s="15" t="s">
        <v>19</v>
      </c>
      <c r="C19">
        <v>1011</v>
      </c>
      <c r="D19">
        <v>107</v>
      </c>
      <c r="E19">
        <v>2659</v>
      </c>
      <c r="F19" s="22">
        <f t="shared" si="0"/>
        <v>3777</v>
      </c>
      <c r="G19">
        <v>583</v>
      </c>
      <c r="H19">
        <v>53</v>
      </c>
      <c r="I19">
        <v>1555</v>
      </c>
      <c r="J19" s="22">
        <f t="shared" si="1"/>
        <v>2191</v>
      </c>
      <c r="K19" s="49">
        <v>489397.68583333335</v>
      </c>
      <c r="L19" s="49">
        <v>41457.368333333325</v>
      </c>
      <c r="M19" s="49">
        <v>861799.16333333345</v>
      </c>
      <c r="N19" s="44">
        <f t="shared" si="2"/>
        <v>1392654.2175000003</v>
      </c>
    </row>
    <row r="20" spans="1:14" x14ac:dyDescent="0.2">
      <c r="A20" s="4">
        <v>17</v>
      </c>
      <c r="B20" s="15" t="s">
        <v>20</v>
      </c>
      <c r="C20">
        <v>7</v>
      </c>
      <c r="D20">
        <v>13</v>
      </c>
      <c r="E20">
        <v>144</v>
      </c>
      <c r="F20" s="22">
        <f t="shared" si="0"/>
        <v>164</v>
      </c>
      <c r="G20">
        <v>3</v>
      </c>
      <c r="H20">
        <v>7</v>
      </c>
      <c r="I20">
        <v>95</v>
      </c>
      <c r="J20" s="22">
        <f t="shared" si="1"/>
        <v>105</v>
      </c>
      <c r="K20" s="49">
        <v>2637.3316666666665</v>
      </c>
      <c r="L20" s="49">
        <v>3619.7958333333331</v>
      </c>
      <c r="M20" s="49">
        <v>36885.550000000003</v>
      </c>
      <c r="N20" s="44">
        <f t="shared" si="2"/>
        <v>43142.677500000005</v>
      </c>
    </row>
    <row r="21" spans="1:14" x14ac:dyDescent="0.2">
      <c r="A21" s="4">
        <v>18</v>
      </c>
      <c r="B21" s="15" t="s">
        <v>21</v>
      </c>
      <c r="C21">
        <v>59</v>
      </c>
      <c r="D21">
        <v>25</v>
      </c>
      <c r="E21">
        <v>314</v>
      </c>
      <c r="F21" s="22">
        <f t="shared" si="0"/>
        <v>398</v>
      </c>
      <c r="G21">
        <v>31</v>
      </c>
      <c r="H21">
        <v>14</v>
      </c>
      <c r="I21">
        <v>168</v>
      </c>
      <c r="J21" s="22">
        <f t="shared" si="1"/>
        <v>213</v>
      </c>
      <c r="K21" s="49">
        <v>16222.288333333332</v>
      </c>
      <c r="L21" s="49">
        <v>4865.8783333333331</v>
      </c>
      <c r="M21" s="49">
        <v>58992.190833333334</v>
      </c>
      <c r="N21" s="44">
        <f t="shared" si="2"/>
        <v>80080.357499999998</v>
      </c>
    </row>
    <row r="22" spans="1:14" x14ac:dyDescent="0.2">
      <c r="A22" s="4">
        <v>19</v>
      </c>
      <c r="B22" s="15" t="s">
        <v>22</v>
      </c>
      <c r="C22">
        <v>24</v>
      </c>
      <c r="D22">
        <v>9</v>
      </c>
      <c r="E22">
        <v>262</v>
      </c>
      <c r="F22" s="22">
        <f t="shared" si="0"/>
        <v>295</v>
      </c>
      <c r="G22">
        <v>13</v>
      </c>
      <c r="H22">
        <v>2</v>
      </c>
      <c r="I22">
        <v>157</v>
      </c>
      <c r="J22" s="22">
        <f t="shared" si="1"/>
        <v>172</v>
      </c>
      <c r="K22" s="49">
        <v>7643.35</v>
      </c>
      <c r="L22" s="49">
        <v>1292.5574999999999</v>
      </c>
      <c r="M22" s="49">
        <v>55196.277500000004</v>
      </c>
      <c r="N22" s="44">
        <f t="shared" si="2"/>
        <v>64132.185000000005</v>
      </c>
    </row>
    <row r="23" spans="1:14" x14ac:dyDescent="0.2">
      <c r="A23" s="4">
        <v>20</v>
      </c>
      <c r="B23" s="16" t="s">
        <v>23</v>
      </c>
      <c r="C23">
        <v>2</v>
      </c>
      <c r="D23">
        <v>2</v>
      </c>
      <c r="E23">
        <v>143</v>
      </c>
      <c r="F23" s="22">
        <f t="shared" si="0"/>
        <v>147</v>
      </c>
      <c r="G23">
        <v>2</v>
      </c>
      <c r="H23">
        <v>1</v>
      </c>
      <c r="I23">
        <v>109</v>
      </c>
      <c r="J23" s="22">
        <f t="shared" si="1"/>
        <v>112</v>
      </c>
      <c r="K23" s="49">
        <v>82.994166666666658</v>
      </c>
      <c r="L23" s="49">
        <v>281.79666666666668</v>
      </c>
      <c r="M23" s="49">
        <v>39552.770833333336</v>
      </c>
      <c r="N23" s="44">
        <f t="shared" si="2"/>
        <v>39917.561666666668</v>
      </c>
    </row>
    <row r="24" spans="1:14" x14ac:dyDescent="0.2">
      <c r="A24" s="4">
        <v>21</v>
      </c>
      <c r="B24" s="16" t="s">
        <v>24</v>
      </c>
      <c r="C24">
        <v>59</v>
      </c>
      <c r="D24">
        <v>23</v>
      </c>
      <c r="E24">
        <v>732</v>
      </c>
      <c r="F24" s="22">
        <f t="shared" si="0"/>
        <v>814</v>
      </c>
      <c r="G24">
        <v>33</v>
      </c>
      <c r="H24">
        <v>12</v>
      </c>
      <c r="I24">
        <v>412</v>
      </c>
      <c r="J24" s="22">
        <f t="shared" si="1"/>
        <v>457</v>
      </c>
      <c r="K24" s="49">
        <v>15678.227499999999</v>
      </c>
      <c r="L24" s="49">
        <v>8016.9916666666677</v>
      </c>
      <c r="M24" s="49">
        <v>169763.36</v>
      </c>
      <c r="N24" s="44">
        <f t="shared" si="2"/>
        <v>193458.57916666666</v>
      </c>
    </row>
    <row r="25" spans="1:14" x14ac:dyDescent="0.2">
      <c r="A25" s="4">
        <v>22</v>
      </c>
      <c r="B25" s="15" t="s">
        <v>25</v>
      </c>
      <c r="C25">
        <v>107</v>
      </c>
      <c r="D25">
        <v>24</v>
      </c>
      <c r="E25">
        <v>609</v>
      </c>
      <c r="F25" s="22">
        <f t="shared" si="0"/>
        <v>740</v>
      </c>
      <c r="G25">
        <v>61</v>
      </c>
      <c r="H25">
        <v>14</v>
      </c>
      <c r="I25">
        <v>387</v>
      </c>
      <c r="J25" s="22">
        <f t="shared" si="1"/>
        <v>462</v>
      </c>
      <c r="K25" s="49">
        <v>31899.930833333332</v>
      </c>
      <c r="L25" s="49">
        <v>6522.8258333333333</v>
      </c>
      <c r="M25" s="49">
        <v>138002.95166666666</v>
      </c>
      <c r="N25" s="44">
        <f t="shared" si="2"/>
        <v>176425.70833333331</v>
      </c>
    </row>
    <row r="26" spans="1:14" x14ac:dyDescent="0.2">
      <c r="A26" s="4">
        <v>23</v>
      </c>
      <c r="B26" s="15" t="s">
        <v>26</v>
      </c>
      <c r="C26">
        <v>4</v>
      </c>
      <c r="D26">
        <v>3</v>
      </c>
      <c r="E26">
        <v>180</v>
      </c>
      <c r="F26" s="22">
        <f t="shared" si="0"/>
        <v>187</v>
      </c>
      <c r="G26">
        <v>2</v>
      </c>
      <c r="H26">
        <v>2</v>
      </c>
      <c r="I26">
        <v>119</v>
      </c>
      <c r="J26" s="22">
        <f t="shared" si="1"/>
        <v>123</v>
      </c>
      <c r="K26" s="49">
        <v>869.35333333333335</v>
      </c>
      <c r="L26" s="49">
        <v>657.54</v>
      </c>
      <c r="M26" s="49">
        <v>38420.828333333331</v>
      </c>
      <c r="N26" s="44">
        <f t="shared" si="2"/>
        <v>39947.721666666665</v>
      </c>
    </row>
    <row r="27" spans="1:14" x14ac:dyDescent="0.2">
      <c r="A27" s="4">
        <v>30</v>
      </c>
      <c r="B27" s="15" t="s">
        <v>27</v>
      </c>
      <c r="C27">
        <v>2556</v>
      </c>
      <c r="D27">
        <v>535</v>
      </c>
      <c r="E27">
        <v>3776</v>
      </c>
      <c r="F27" s="22">
        <f t="shared" si="0"/>
        <v>6867</v>
      </c>
      <c r="G27">
        <v>1493</v>
      </c>
      <c r="H27">
        <v>318</v>
      </c>
      <c r="I27">
        <v>2187</v>
      </c>
      <c r="J27" s="67">
        <f t="shared" si="1"/>
        <v>3998</v>
      </c>
      <c r="K27" s="49">
        <v>1076663.8891666667</v>
      </c>
      <c r="L27" s="49">
        <v>193480.23500000002</v>
      </c>
      <c r="M27" s="49">
        <v>1161094.22</v>
      </c>
      <c r="N27" s="44">
        <f t="shared" si="2"/>
        <v>2431238.3441666667</v>
      </c>
    </row>
    <row r="28" spans="1:14" x14ac:dyDescent="0.2">
      <c r="A28" s="1"/>
      <c r="B28" s="27" t="s">
        <v>3</v>
      </c>
      <c r="C28" s="50">
        <f t="shared" ref="C28:N28" si="3">SUM(C4:C27)</f>
        <v>5216</v>
      </c>
      <c r="D28" s="27">
        <f t="shared" si="3"/>
        <v>1270</v>
      </c>
      <c r="E28" s="27">
        <f t="shared" si="3"/>
        <v>17760</v>
      </c>
      <c r="F28" s="28">
        <f t="shared" si="3"/>
        <v>24246</v>
      </c>
      <c r="G28" s="50">
        <f t="shared" si="3"/>
        <v>2972</v>
      </c>
      <c r="H28" s="27">
        <f t="shared" si="3"/>
        <v>720</v>
      </c>
      <c r="I28" s="27">
        <f t="shared" si="3"/>
        <v>10595</v>
      </c>
      <c r="J28" s="28">
        <f t="shared" si="3"/>
        <v>14287</v>
      </c>
      <c r="K28" s="47">
        <f t="shared" si="3"/>
        <v>2215223.4975000005</v>
      </c>
      <c r="L28" s="47">
        <f t="shared" si="3"/>
        <v>449257.23916666664</v>
      </c>
      <c r="M28" s="47">
        <f t="shared" si="3"/>
        <v>5258869.4816666674</v>
      </c>
      <c r="N28" s="48">
        <f t="shared" si="3"/>
        <v>7923350.2183333337</v>
      </c>
    </row>
    <row r="29" spans="1:14" x14ac:dyDescent="0.2">
      <c r="N29" s="49"/>
    </row>
    <row r="30" spans="1:14" x14ac:dyDescent="0.2">
      <c r="N30" s="49"/>
    </row>
    <row r="31" spans="1:14" x14ac:dyDescent="0.2">
      <c r="N31" s="49"/>
    </row>
  </sheetData>
  <phoneticPr fontId="2" type="noConversion"/>
  <pageMargins left="0.75" right="0.75" top="1" bottom="1" header="0.5" footer="0.5"/>
  <headerFooter alignWithMargins="0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D15" sqref="D15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164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13</v>
      </c>
      <c r="D4" s="73">
        <v>9</v>
      </c>
      <c r="E4" s="73">
        <v>121</v>
      </c>
      <c r="F4" s="95">
        <f>SUM(C4:E4)</f>
        <v>143</v>
      </c>
      <c r="G4" s="129">
        <f>F4/F$28</f>
        <v>1.0729291716686675E-2</v>
      </c>
      <c r="H4" s="6">
        <v>9</v>
      </c>
      <c r="I4">
        <v>6</v>
      </c>
      <c r="J4">
        <v>67</v>
      </c>
      <c r="K4" s="95">
        <f t="shared" ref="K4:K27" si="0">SUM(H4:J4)</f>
        <v>82</v>
      </c>
      <c r="L4" s="39">
        <v>3418.87</v>
      </c>
      <c r="M4" s="39">
        <v>2564.7049999999999</v>
      </c>
      <c r="N4" s="39">
        <v>31784.9892</v>
      </c>
      <c r="O4" s="98">
        <f>SUM(L4:N4)</f>
        <v>37768.564200000001</v>
      </c>
      <c r="P4" s="128"/>
      <c r="Q4" s="122"/>
    </row>
    <row r="5" spans="1:21" x14ac:dyDescent="0.2">
      <c r="A5" s="4">
        <v>2</v>
      </c>
      <c r="B5" s="15" t="s">
        <v>5</v>
      </c>
      <c r="C5" s="73">
        <v>50</v>
      </c>
      <c r="D5" s="73">
        <v>38</v>
      </c>
      <c r="E5" s="73">
        <v>329</v>
      </c>
      <c r="F5" s="95">
        <f t="shared" ref="F5:F25" si="1">SUM(C5:E5)</f>
        <v>417</v>
      </c>
      <c r="G5" s="129">
        <f t="shared" ref="G5:G27" si="2">F5/F$28</f>
        <v>3.1287515006002402E-2</v>
      </c>
      <c r="H5" s="4">
        <v>34</v>
      </c>
      <c r="I5">
        <v>18</v>
      </c>
      <c r="J5">
        <v>187</v>
      </c>
      <c r="K5" s="95">
        <f t="shared" si="0"/>
        <v>239</v>
      </c>
      <c r="L5" s="39">
        <v>17667.455000000002</v>
      </c>
      <c r="M5" s="39">
        <v>15472.47</v>
      </c>
      <c r="N5" s="39">
        <v>116082.43799999999</v>
      </c>
      <c r="O5" s="98">
        <f t="shared" ref="O5:O27" si="3">SUM(L5:N5)</f>
        <v>149222.36300000001</v>
      </c>
      <c r="P5" s="128"/>
      <c r="Q5" s="122"/>
    </row>
    <row r="6" spans="1:21" x14ac:dyDescent="0.2">
      <c r="A6" s="4">
        <v>3</v>
      </c>
      <c r="B6" s="15" t="s">
        <v>6</v>
      </c>
      <c r="C6" s="73">
        <v>546</v>
      </c>
      <c r="D6" s="73">
        <v>247</v>
      </c>
      <c r="E6" s="73">
        <v>1615</v>
      </c>
      <c r="F6" s="95">
        <f t="shared" si="1"/>
        <v>2408</v>
      </c>
      <c r="G6" s="129">
        <f t="shared" si="2"/>
        <v>0.18067226890756302</v>
      </c>
      <c r="H6" s="4">
        <v>296</v>
      </c>
      <c r="I6">
        <v>130</v>
      </c>
      <c r="J6">
        <v>967</v>
      </c>
      <c r="K6" s="95">
        <f t="shared" si="0"/>
        <v>1393</v>
      </c>
      <c r="L6" s="39">
        <v>257878.92</v>
      </c>
      <c r="M6" s="39">
        <v>100354.887</v>
      </c>
      <c r="N6" s="39">
        <v>608487.04599999997</v>
      </c>
      <c r="O6" s="98">
        <f t="shared" si="3"/>
        <v>966720.853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9</v>
      </c>
      <c r="D7" s="73">
        <v>3</v>
      </c>
      <c r="E7" s="73">
        <v>74</v>
      </c>
      <c r="F7" s="95">
        <f t="shared" si="1"/>
        <v>86</v>
      </c>
      <c r="G7" s="129">
        <f t="shared" si="2"/>
        <v>6.4525810324129653E-3</v>
      </c>
      <c r="H7" s="4">
        <v>8</v>
      </c>
      <c r="I7">
        <v>2</v>
      </c>
      <c r="J7">
        <v>45</v>
      </c>
      <c r="K7" s="95">
        <f t="shared" si="0"/>
        <v>55</v>
      </c>
      <c r="L7" s="39">
        <v>3583.0708300000001</v>
      </c>
      <c r="M7" s="39">
        <v>1227.8499999999999</v>
      </c>
      <c r="N7" s="39">
        <v>22701.932499999999</v>
      </c>
      <c r="O7" s="98">
        <f t="shared" si="3"/>
        <v>27512.853329999998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14</v>
      </c>
      <c r="D8" s="73">
        <v>3</v>
      </c>
      <c r="E8" s="73">
        <v>66</v>
      </c>
      <c r="F8" s="95">
        <f t="shared" si="1"/>
        <v>83</v>
      </c>
      <c r="G8" s="129">
        <f t="shared" si="2"/>
        <v>6.2274909963985596E-3</v>
      </c>
      <c r="H8" s="4">
        <v>7</v>
      </c>
      <c r="I8">
        <v>2</v>
      </c>
      <c r="J8">
        <v>42</v>
      </c>
      <c r="K8" s="95">
        <f t="shared" si="0"/>
        <v>51</v>
      </c>
      <c r="L8" s="39">
        <v>4090.5041700000002</v>
      </c>
      <c r="M8" s="39">
        <v>1239.8533299999999</v>
      </c>
      <c r="N8" s="39">
        <v>16887.6283</v>
      </c>
      <c r="O8" s="98">
        <f t="shared" si="3"/>
        <v>22217.985800000002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3</v>
      </c>
      <c r="D9" s="73">
        <v>11</v>
      </c>
      <c r="E9" s="73">
        <v>180</v>
      </c>
      <c r="F9" s="95">
        <f t="shared" si="1"/>
        <v>194</v>
      </c>
      <c r="G9" s="129">
        <f t="shared" si="2"/>
        <v>1.4555822328931572E-2</v>
      </c>
      <c r="H9" s="4">
        <v>2</v>
      </c>
      <c r="I9">
        <v>6</v>
      </c>
      <c r="J9">
        <v>109</v>
      </c>
      <c r="K9" s="95">
        <f t="shared" si="0"/>
        <v>117</v>
      </c>
      <c r="L9" s="39">
        <v>1417.78</v>
      </c>
      <c r="M9" s="39">
        <v>3987.5225</v>
      </c>
      <c r="N9" s="39">
        <v>67563.025800000003</v>
      </c>
      <c r="O9" s="98">
        <f t="shared" si="3"/>
        <v>72968.328300000008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11</v>
      </c>
      <c r="D10" s="73">
        <v>11</v>
      </c>
      <c r="E10" s="73">
        <v>169</v>
      </c>
      <c r="F10" s="95">
        <f t="shared" si="1"/>
        <v>191</v>
      </c>
      <c r="G10" s="129">
        <f t="shared" si="2"/>
        <v>1.4330732292917167E-2</v>
      </c>
      <c r="H10" s="4">
        <v>6</v>
      </c>
      <c r="I10">
        <v>7</v>
      </c>
      <c r="J10">
        <v>104</v>
      </c>
      <c r="K10" s="95">
        <f t="shared" si="0"/>
        <v>117</v>
      </c>
      <c r="L10" s="39">
        <v>4641.6716699999997</v>
      </c>
      <c r="M10" s="39">
        <v>3333.79583</v>
      </c>
      <c r="N10" s="39">
        <v>53854.460800000001</v>
      </c>
      <c r="O10" s="98">
        <f t="shared" si="3"/>
        <v>61829.9283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20</v>
      </c>
      <c r="D11" s="73">
        <v>18</v>
      </c>
      <c r="E11" s="73">
        <v>255</v>
      </c>
      <c r="F11" s="95">
        <f t="shared" si="1"/>
        <v>293</v>
      </c>
      <c r="G11" s="129">
        <f t="shared" si="2"/>
        <v>2.1983793517406962E-2</v>
      </c>
      <c r="H11" s="4">
        <v>12</v>
      </c>
      <c r="I11">
        <v>9</v>
      </c>
      <c r="J11">
        <v>145</v>
      </c>
      <c r="K11" s="95">
        <f t="shared" si="0"/>
        <v>166</v>
      </c>
      <c r="L11" s="39">
        <v>9623.5316700000003</v>
      </c>
      <c r="M11" s="39">
        <v>7702.5433300000004</v>
      </c>
      <c r="N11" s="39">
        <v>96991.320800000001</v>
      </c>
      <c r="O11" s="98">
        <f t="shared" si="3"/>
        <v>114317.3958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15</v>
      </c>
      <c r="D12" s="73">
        <v>7</v>
      </c>
      <c r="E12" s="73">
        <v>117</v>
      </c>
      <c r="F12" s="95">
        <f t="shared" si="1"/>
        <v>139</v>
      </c>
      <c r="G12" s="129">
        <f t="shared" si="2"/>
        <v>1.0429171668667468E-2</v>
      </c>
      <c r="H12" s="4">
        <v>10</v>
      </c>
      <c r="I12">
        <v>6</v>
      </c>
      <c r="J12">
        <v>73</v>
      </c>
      <c r="K12" s="95">
        <f t="shared" si="0"/>
        <v>89</v>
      </c>
      <c r="L12" s="39">
        <v>5918.9650000000001</v>
      </c>
      <c r="M12" s="39">
        <v>1873.56</v>
      </c>
      <c r="N12" s="39">
        <v>29837.567500000001</v>
      </c>
      <c r="O12" s="98">
        <f t="shared" si="3"/>
        <v>37630.092499999999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63</v>
      </c>
      <c r="D13" s="73">
        <v>21</v>
      </c>
      <c r="E13" s="73">
        <v>154</v>
      </c>
      <c r="F13" s="95">
        <f t="shared" si="1"/>
        <v>238</v>
      </c>
      <c r="G13" s="129">
        <f t="shared" si="2"/>
        <v>1.7857142857142856E-2</v>
      </c>
      <c r="H13" s="4">
        <v>31</v>
      </c>
      <c r="I13">
        <v>11</v>
      </c>
      <c r="J13">
        <v>91</v>
      </c>
      <c r="K13" s="95">
        <f t="shared" si="0"/>
        <v>133</v>
      </c>
      <c r="L13" s="39">
        <v>29609.19</v>
      </c>
      <c r="M13" s="39">
        <v>8190.78</v>
      </c>
      <c r="N13" s="39">
        <v>56311.980799999998</v>
      </c>
      <c r="O13" s="98">
        <f t="shared" si="3"/>
        <v>94111.950799999991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5</v>
      </c>
      <c r="D14" s="73">
        <v>3</v>
      </c>
      <c r="E14" s="73">
        <v>8</v>
      </c>
      <c r="F14" s="95">
        <f t="shared" si="1"/>
        <v>16</v>
      </c>
      <c r="G14" s="129">
        <f t="shared" si="2"/>
        <v>1.2004801920768306E-3</v>
      </c>
      <c r="H14" s="4">
        <v>3</v>
      </c>
      <c r="I14">
        <v>1</v>
      </c>
      <c r="J14">
        <v>6</v>
      </c>
      <c r="K14" s="95">
        <f t="shared" si="0"/>
        <v>10</v>
      </c>
      <c r="L14" s="39">
        <v>668.56833300000005</v>
      </c>
      <c r="M14" s="39">
        <v>766.78333299999997</v>
      </c>
      <c r="N14" s="39">
        <v>1671.41</v>
      </c>
      <c r="O14" s="98">
        <f t="shared" si="3"/>
        <v>3106.7616660000003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80</v>
      </c>
      <c r="D15" s="73">
        <v>38</v>
      </c>
      <c r="E15" s="73">
        <v>281</v>
      </c>
      <c r="F15" s="95">
        <f t="shared" si="1"/>
        <v>399</v>
      </c>
      <c r="G15" s="129">
        <f t="shared" si="2"/>
        <v>2.9936974789915968E-2</v>
      </c>
      <c r="H15" s="4">
        <v>41</v>
      </c>
      <c r="I15">
        <v>21</v>
      </c>
      <c r="J15">
        <v>158</v>
      </c>
      <c r="K15" s="95">
        <f t="shared" si="0"/>
        <v>220</v>
      </c>
      <c r="L15" s="39">
        <v>33221.489200000004</v>
      </c>
      <c r="M15" s="39">
        <v>14689.057500000001</v>
      </c>
      <c r="N15" s="39">
        <v>99865.555800000002</v>
      </c>
      <c r="O15" s="98">
        <f t="shared" si="3"/>
        <v>147776.10250000001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96</v>
      </c>
      <c r="D16" s="73">
        <v>29</v>
      </c>
      <c r="E16" s="73">
        <v>348</v>
      </c>
      <c r="F16" s="95">
        <f t="shared" si="1"/>
        <v>473</v>
      </c>
      <c r="G16" s="129">
        <f t="shared" si="2"/>
        <v>3.5489195678271308E-2</v>
      </c>
      <c r="H16" s="4">
        <v>50</v>
      </c>
      <c r="I16">
        <v>14</v>
      </c>
      <c r="J16">
        <v>201</v>
      </c>
      <c r="K16" s="95">
        <f t="shared" si="0"/>
        <v>265</v>
      </c>
      <c r="L16" s="39">
        <v>52833.17</v>
      </c>
      <c r="M16" s="39">
        <v>13264.9833</v>
      </c>
      <c r="N16" s="39">
        <v>158564.889</v>
      </c>
      <c r="O16" s="98">
        <f t="shared" si="3"/>
        <v>224663.0423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8</v>
      </c>
      <c r="D17" s="73">
        <v>1</v>
      </c>
      <c r="E17" s="73">
        <v>14</v>
      </c>
      <c r="F17" s="95">
        <f t="shared" si="1"/>
        <v>23</v>
      </c>
      <c r="G17" s="129">
        <f t="shared" si="2"/>
        <v>1.7256902761104442E-3</v>
      </c>
      <c r="H17" s="4">
        <v>3</v>
      </c>
      <c r="I17">
        <v>1</v>
      </c>
      <c r="J17">
        <v>7</v>
      </c>
      <c r="K17" s="95">
        <f t="shared" si="0"/>
        <v>11</v>
      </c>
      <c r="L17" s="39">
        <v>1606.1933300000001</v>
      </c>
      <c r="M17" s="39">
        <v>196.776667</v>
      </c>
      <c r="N17" s="39">
        <v>2267.6550000000002</v>
      </c>
      <c r="O17" s="98">
        <f t="shared" si="3"/>
        <v>4070.6249970000003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204</v>
      </c>
      <c r="D18" s="73">
        <v>68</v>
      </c>
      <c r="E18" s="73">
        <v>829</v>
      </c>
      <c r="F18" s="95">
        <f t="shared" si="1"/>
        <v>1101</v>
      </c>
      <c r="G18" s="129">
        <f t="shared" si="2"/>
        <v>8.2608043217286917E-2</v>
      </c>
      <c r="H18" s="4">
        <v>112</v>
      </c>
      <c r="I18">
        <v>38</v>
      </c>
      <c r="J18">
        <v>477</v>
      </c>
      <c r="K18" s="95">
        <f t="shared" si="0"/>
        <v>627</v>
      </c>
      <c r="L18" s="39">
        <v>134609.367</v>
      </c>
      <c r="M18" s="39">
        <v>31411.38</v>
      </c>
      <c r="N18" s="39">
        <v>403040.66800000001</v>
      </c>
      <c r="O18" s="98">
        <f t="shared" si="3"/>
        <v>569061.41500000004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549</v>
      </c>
      <c r="D19" s="73">
        <v>186</v>
      </c>
      <c r="E19" s="73">
        <v>1498</v>
      </c>
      <c r="F19" s="95">
        <f t="shared" si="1"/>
        <v>2233</v>
      </c>
      <c r="G19" s="129">
        <f t="shared" si="2"/>
        <v>0.16754201680672268</v>
      </c>
      <c r="H19" s="4">
        <v>282</v>
      </c>
      <c r="I19">
        <v>91</v>
      </c>
      <c r="J19">
        <v>888</v>
      </c>
      <c r="K19" s="95">
        <f t="shared" si="0"/>
        <v>1261</v>
      </c>
      <c r="L19" s="39">
        <v>249063.93400000001</v>
      </c>
      <c r="M19" s="39">
        <v>80186.404999999999</v>
      </c>
      <c r="N19" s="39">
        <v>579383.25300000003</v>
      </c>
      <c r="O19" s="98">
        <f t="shared" si="3"/>
        <v>908633.59200000006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9</v>
      </c>
      <c r="D20" s="73">
        <v>2</v>
      </c>
      <c r="E20" s="73">
        <v>22</v>
      </c>
      <c r="F20" s="95">
        <f t="shared" si="1"/>
        <v>33</v>
      </c>
      <c r="G20" s="129">
        <f t="shared" si="2"/>
        <v>2.4759903961584632E-3</v>
      </c>
      <c r="H20" s="4">
        <v>6</v>
      </c>
      <c r="I20">
        <v>1</v>
      </c>
      <c r="J20">
        <v>14</v>
      </c>
      <c r="K20" s="95">
        <f t="shared" si="0"/>
        <v>21</v>
      </c>
      <c r="L20" s="39">
        <v>4266.7950000000001</v>
      </c>
      <c r="M20" s="39">
        <v>814.10333300000002</v>
      </c>
      <c r="N20" s="39">
        <v>5236.4324999999999</v>
      </c>
      <c r="O20" s="98">
        <f t="shared" si="3"/>
        <v>10317.330833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39</v>
      </c>
      <c r="D21" s="73">
        <v>11</v>
      </c>
      <c r="E21" s="73">
        <v>103</v>
      </c>
      <c r="F21" s="95">
        <f t="shared" si="1"/>
        <v>153</v>
      </c>
      <c r="G21" s="129">
        <f t="shared" si="2"/>
        <v>1.1479591836734694E-2</v>
      </c>
      <c r="H21" s="4">
        <v>19</v>
      </c>
      <c r="I21">
        <v>7</v>
      </c>
      <c r="J21">
        <v>57</v>
      </c>
      <c r="K21" s="95">
        <f t="shared" si="0"/>
        <v>83</v>
      </c>
      <c r="L21" s="39">
        <v>10597.1667</v>
      </c>
      <c r="M21" s="39">
        <v>3149.9866699999998</v>
      </c>
      <c r="N21" s="39">
        <v>28187.564200000001</v>
      </c>
      <c r="O21" s="98">
        <f t="shared" si="3"/>
        <v>41934.717570000001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37</v>
      </c>
      <c r="D22" s="73">
        <v>10</v>
      </c>
      <c r="E22" s="73">
        <v>96</v>
      </c>
      <c r="F22" s="95">
        <f t="shared" si="1"/>
        <v>143</v>
      </c>
      <c r="G22" s="129">
        <f t="shared" si="2"/>
        <v>1.0729291716686675E-2</v>
      </c>
      <c r="H22" s="4">
        <v>19</v>
      </c>
      <c r="I22">
        <v>4</v>
      </c>
      <c r="J22">
        <v>56</v>
      </c>
      <c r="K22" s="95">
        <f t="shared" si="0"/>
        <v>79</v>
      </c>
      <c r="L22" s="39">
        <v>11842.9892</v>
      </c>
      <c r="M22" s="39">
        <v>3408.84917</v>
      </c>
      <c r="N22" s="39">
        <v>26339.0942</v>
      </c>
      <c r="O22" s="98">
        <f t="shared" si="3"/>
        <v>41590.932569999997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1</v>
      </c>
      <c r="D23" s="73">
        <v>0</v>
      </c>
      <c r="E23" s="73">
        <v>80</v>
      </c>
      <c r="F23" s="95">
        <f t="shared" si="1"/>
        <v>81</v>
      </c>
      <c r="G23" s="129">
        <f t="shared" si="2"/>
        <v>6.0774309723889558E-3</v>
      </c>
      <c r="H23" s="4">
        <v>1</v>
      </c>
      <c r="I23">
        <v>0</v>
      </c>
      <c r="J23">
        <v>56</v>
      </c>
      <c r="K23" s="95">
        <f t="shared" si="0"/>
        <v>57</v>
      </c>
      <c r="L23" s="39">
        <v>206.83</v>
      </c>
      <c r="M23" s="39">
        <v>0</v>
      </c>
      <c r="N23" s="39">
        <v>26147.430799999998</v>
      </c>
      <c r="O23" s="98">
        <f t="shared" si="3"/>
        <v>26354.2608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26</v>
      </c>
      <c r="D24" s="73">
        <v>16</v>
      </c>
      <c r="E24" s="73">
        <v>230</v>
      </c>
      <c r="F24" s="95">
        <f t="shared" si="1"/>
        <v>272</v>
      </c>
      <c r="G24" s="129">
        <f t="shared" si="2"/>
        <v>2.0408163265306121E-2</v>
      </c>
      <c r="H24" s="4">
        <v>16</v>
      </c>
      <c r="I24">
        <v>11</v>
      </c>
      <c r="J24">
        <v>145</v>
      </c>
      <c r="K24" s="95">
        <f t="shared" si="0"/>
        <v>172</v>
      </c>
      <c r="L24" s="39">
        <v>7180.3008300000001</v>
      </c>
      <c r="M24" s="39">
        <v>5625.41417</v>
      </c>
      <c r="N24" s="39">
        <v>67581.659199999995</v>
      </c>
      <c r="O24" s="98">
        <f t="shared" si="3"/>
        <v>80387.374199999991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43</v>
      </c>
      <c r="D25" s="73">
        <v>31</v>
      </c>
      <c r="E25" s="73">
        <v>245</v>
      </c>
      <c r="F25" s="95">
        <f t="shared" si="1"/>
        <v>319</v>
      </c>
      <c r="G25" s="129">
        <f t="shared" si="2"/>
        <v>2.3934573829531812E-2</v>
      </c>
      <c r="H25" s="4">
        <v>28</v>
      </c>
      <c r="I25">
        <v>19</v>
      </c>
      <c r="J25">
        <v>149</v>
      </c>
      <c r="K25" s="95">
        <f t="shared" si="0"/>
        <v>196</v>
      </c>
      <c r="L25" s="39">
        <v>14751.1217</v>
      </c>
      <c r="M25" s="39">
        <v>9867.9750000000004</v>
      </c>
      <c r="N25" s="39">
        <v>65244.66</v>
      </c>
      <c r="O25" s="98">
        <f t="shared" si="3"/>
        <v>89863.756699999998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15</v>
      </c>
      <c r="D26" s="73">
        <v>0</v>
      </c>
      <c r="E26" s="73">
        <v>77</v>
      </c>
      <c r="F26" s="95">
        <f>SUM(C26:E26)</f>
        <v>92</v>
      </c>
      <c r="G26" s="129">
        <f t="shared" si="2"/>
        <v>6.9027611044417767E-3</v>
      </c>
      <c r="H26" s="4">
        <v>7</v>
      </c>
      <c r="I26">
        <v>0</v>
      </c>
      <c r="J26">
        <v>55</v>
      </c>
      <c r="K26" s="95">
        <f t="shared" si="0"/>
        <v>62</v>
      </c>
      <c r="L26" s="39">
        <v>5031.9425000000001</v>
      </c>
      <c r="M26" s="39">
        <v>0</v>
      </c>
      <c r="N26" s="39">
        <v>21772.4542</v>
      </c>
      <c r="O26" s="98">
        <f t="shared" si="3"/>
        <v>26804.396700000001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1875</v>
      </c>
      <c r="D27" s="73">
        <v>316</v>
      </c>
      <c r="E27" s="73">
        <v>1607</v>
      </c>
      <c r="F27" s="95">
        <f>SUM(C27:E27)</f>
        <v>3798</v>
      </c>
      <c r="G27" s="129">
        <f t="shared" si="2"/>
        <v>0.28496398559423769</v>
      </c>
      <c r="H27" s="4">
        <v>1070</v>
      </c>
      <c r="I27">
        <v>182</v>
      </c>
      <c r="J27">
        <v>970</v>
      </c>
      <c r="K27" s="95">
        <f t="shared" si="0"/>
        <v>2222</v>
      </c>
      <c r="L27" s="39">
        <v>814211.09299999999</v>
      </c>
      <c r="M27" s="39">
        <v>115318.47199999999</v>
      </c>
      <c r="N27" s="39">
        <v>577221.36300000001</v>
      </c>
      <c r="O27" s="98">
        <f t="shared" si="3"/>
        <v>1506750.9279999998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3731</v>
      </c>
      <c r="D28" s="103">
        <f>SUM(D4:D27)</f>
        <v>1079</v>
      </c>
      <c r="E28" s="103">
        <f>SUM(E4:E27)</f>
        <v>8518</v>
      </c>
      <c r="F28" s="104">
        <f>SUM(F4:F27)</f>
        <v>13328</v>
      </c>
      <c r="G28" s="103"/>
      <c r="H28" s="130">
        <f t="shared" ref="H28:O28" si="4">SUM(H4:H27)</f>
        <v>2072</v>
      </c>
      <c r="I28" s="103">
        <f>SUM(I4:I27)</f>
        <v>587</v>
      </c>
      <c r="J28" s="103">
        <f t="shared" si="4"/>
        <v>5069</v>
      </c>
      <c r="K28" s="104">
        <f t="shared" si="4"/>
        <v>7728</v>
      </c>
      <c r="L28" s="105">
        <f t="shared" si="4"/>
        <v>1677940.9191329998</v>
      </c>
      <c r="M28" s="105">
        <f t="shared" si="4"/>
        <v>424648.15313300001</v>
      </c>
      <c r="N28" s="105">
        <f>SUM(N4:N27)</f>
        <v>3163026.4786000005</v>
      </c>
      <c r="O28" s="106">
        <f t="shared" si="4"/>
        <v>5265615.5508660004</v>
      </c>
      <c r="P28" t="s">
        <v>112</v>
      </c>
    </row>
    <row r="29" spans="1:17" x14ac:dyDescent="0.2">
      <c r="Q29" t="s">
        <v>112</v>
      </c>
    </row>
    <row r="31" spans="1:17" x14ac:dyDescent="0.2">
      <c r="D31" t="s">
        <v>112</v>
      </c>
      <c r="I31" t="s">
        <v>112</v>
      </c>
      <c r="J31" t="s">
        <v>112</v>
      </c>
      <c r="O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6" x14ac:dyDescent="0.2">
      <c r="F33" t="s">
        <v>112</v>
      </c>
      <c r="H33" t="s">
        <v>112</v>
      </c>
      <c r="K33" t="s">
        <v>112</v>
      </c>
      <c r="O33" t="s">
        <v>112</v>
      </c>
      <c r="P33" t="s">
        <v>112</v>
      </c>
    </row>
    <row r="34" spans="6:16" x14ac:dyDescent="0.2">
      <c r="H34" t="s">
        <v>112</v>
      </c>
      <c r="J34" t="s">
        <v>112</v>
      </c>
    </row>
    <row r="35" spans="6:16" x14ac:dyDescent="0.2">
      <c r="K35" t="s">
        <v>112</v>
      </c>
      <c r="M35" t="s">
        <v>112</v>
      </c>
    </row>
    <row r="38" spans="6:16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D29" sqref="D29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163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14</v>
      </c>
      <c r="D4" s="73">
        <v>5</v>
      </c>
      <c r="E4" s="73">
        <v>123</v>
      </c>
      <c r="F4" s="95">
        <f>SUM(C4:E4)</f>
        <v>142</v>
      </c>
      <c r="G4" s="129">
        <f>F4/F$28</f>
        <v>1.0496747486694264E-2</v>
      </c>
      <c r="H4" s="6">
        <v>9</v>
      </c>
      <c r="I4">
        <v>3</v>
      </c>
      <c r="J4">
        <v>70</v>
      </c>
      <c r="K4" s="95">
        <f t="shared" ref="K4:K27" si="0">SUM(H4:J4)</f>
        <v>82</v>
      </c>
      <c r="L4" s="39">
        <v>3655.7408332999998</v>
      </c>
      <c r="M4" s="39">
        <v>1619.0633333000001</v>
      </c>
      <c r="N4" s="39">
        <v>30897.663333</v>
      </c>
      <c r="O4" s="98">
        <f>SUM(L4:N4)</f>
        <v>36172.467499600003</v>
      </c>
      <c r="P4" s="128"/>
      <c r="Q4" s="122"/>
    </row>
    <row r="5" spans="1:21" x14ac:dyDescent="0.2">
      <c r="A5" s="4">
        <v>2</v>
      </c>
      <c r="B5" s="15" t="s">
        <v>5</v>
      </c>
      <c r="C5" s="73">
        <v>56</v>
      </c>
      <c r="D5" s="73">
        <v>41</v>
      </c>
      <c r="E5" s="73">
        <v>340</v>
      </c>
      <c r="F5" s="95">
        <f t="shared" ref="F5:F25" si="1">SUM(C5:E5)</f>
        <v>437</v>
      </c>
      <c r="G5" s="129">
        <f t="shared" ref="G5:G27" si="2">F5/F$28</f>
        <v>3.2303370786516857E-2</v>
      </c>
      <c r="H5" s="4">
        <v>40</v>
      </c>
      <c r="I5">
        <v>20</v>
      </c>
      <c r="J5">
        <v>192</v>
      </c>
      <c r="K5" s="95">
        <f t="shared" si="0"/>
        <v>252</v>
      </c>
      <c r="L5" s="39">
        <v>22312.994167000001</v>
      </c>
      <c r="M5" s="39">
        <v>16860.469166999999</v>
      </c>
      <c r="N5" s="39">
        <v>117007.81083</v>
      </c>
      <c r="O5" s="98">
        <f t="shared" ref="O5:O27" si="3">SUM(L5:N5)</f>
        <v>156181.274164</v>
      </c>
      <c r="P5" s="128"/>
      <c r="Q5" s="122"/>
    </row>
    <row r="6" spans="1:21" x14ac:dyDescent="0.2">
      <c r="A6" s="4">
        <v>3</v>
      </c>
      <c r="B6" s="15" t="s">
        <v>6</v>
      </c>
      <c r="C6" s="73">
        <v>590</v>
      </c>
      <c r="D6" s="73">
        <v>258</v>
      </c>
      <c r="E6" s="73">
        <v>1625</v>
      </c>
      <c r="F6" s="95">
        <f t="shared" si="1"/>
        <v>2473</v>
      </c>
      <c r="G6" s="129">
        <f t="shared" si="2"/>
        <v>0.18280603193376699</v>
      </c>
      <c r="H6" s="4">
        <v>305</v>
      </c>
      <c r="I6">
        <v>140</v>
      </c>
      <c r="J6">
        <v>968</v>
      </c>
      <c r="K6" s="95">
        <f t="shared" si="0"/>
        <v>1413</v>
      </c>
      <c r="L6" s="39">
        <v>286201.61917000002</v>
      </c>
      <c r="M6" s="39">
        <v>101814.72167</v>
      </c>
      <c r="N6" s="39">
        <v>607546.88583000004</v>
      </c>
      <c r="O6" s="98">
        <f t="shared" si="3"/>
        <v>995563.22667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10</v>
      </c>
      <c r="D7" s="73">
        <v>3</v>
      </c>
      <c r="E7" s="73">
        <v>76</v>
      </c>
      <c r="F7" s="95">
        <f t="shared" si="1"/>
        <v>89</v>
      </c>
      <c r="G7" s="129">
        <f t="shared" si="2"/>
        <v>6.5789473684210523E-3</v>
      </c>
      <c r="H7" s="4">
        <v>9</v>
      </c>
      <c r="I7">
        <v>2</v>
      </c>
      <c r="J7">
        <v>46</v>
      </c>
      <c r="K7" s="95">
        <f t="shared" si="0"/>
        <v>57</v>
      </c>
      <c r="L7" s="39">
        <v>4615.2275</v>
      </c>
      <c r="M7" s="39">
        <v>1227.8499999999999</v>
      </c>
      <c r="N7" s="39">
        <v>22564.4575</v>
      </c>
      <c r="O7" s="98">
        <f t="shared" si="3"/>
        <v>28407.535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12</v>
      </c>
      <c r="D8" s="73">
        <v>3</v>
      </c>
      <c r="E8" s="73">
        <v>64</v>
      </c>
      <c r="F8" s="95">
        <f t="shared" si="1"/>
        <v>79</v>
      </c>
      <c r="G8" s="129">
        <f t="shared" si="2"/>
        <v>5.839739798935541E-3</v>
      </c>
      <c r="H8" s="4">
        <v>6</v>
      </c>
      <c r="I8">
        <v>2</v>
      </c>
      <c r="J8">
        <v>39</v>
      </c>
      <c r="K8" s="95">
        <f t="shared" si="0"/>
        <v>47</v>
      </c>
      <c r="L8" s="39">
        <v>3862.6683333000001</v>
      </c>
      <c r="M8" s="39">
        <v>1470.9066667</v>
      </c>
      <c r="N8" s="39">
        <v>16808.599167</v>
      </c>
      <c r="O8" s="98">
        <f t="shared" si="3"/>
        <v>22142.174167000001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6</v>
      </c>
      <c r="D9" s="73">
        <v>13</v>
      </c>
      <c r="E9" s="73">
        <v>171</v>
      </c>
      <c r="F9" s="95">
        <f t="shared" si="1"/>
        <v>190</v>
      </c>
      <c r="G9" s="129">
        <f t="shared" si="2"/>
        <v>1.4044943820224719E-2</v>
      </c>
      <c r="H9" s="4">
        <v>4</v>
      </c>
      <c r="I9">
        <v>7</v>
      </c>
      <c r="J9">
        <v>104</v>
      </c>
      <c r="K9" s="95">
        <f t="shared" si="0"/>
        <v>115</v>
      </c>
      <c r="L9" s="39">
        <v>2320.7491666999999</v>
      </c>
      <c r="M9" s="39">
        <v>3607.5324999999998</v>
      </c>
      <c r="N9" s="39">
        <v>63859.325833000003</v>
      </c>
      <c r="O9" s="98">
        <f t="shared" si="3"/>
        <v>69787.607499699996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9</v>
      </c>
      <c r="D10" s="73">
        <v>10</v>
      </c>
      <c r="E10" s="73">
        <v>165</v>
      </c>
      <c r="F10" s="95">
        <f t="shared" si="1"/>
        <v>184</v>
      </c>
      <c r="G10" s="129">
        <f t="shared" si="2"/>
        <v>1.3601419278533412E-2</v>
      </c>
      <c r="H10" s="4">
        <v>4</v>
      </c>
      <c r="I10">
        <v>6</v>
      </c>
      <c r="J10">
        <v>102</v>
      </c>
      <c r="K10" s="95">
        <f t="shared" si="0"/>
        <v>112</v>
      </c>
      <c r="L10" s="39">
        <v>3624.9633333000002</v>
      </c>
      <c r="M10" s="39">
        <v>2811.7483333</v>
      </c>
      <c r="N10" s="39">
        <v>55115.666666999998</v>
      </c>
      <c r="O10" s="98">
        <f t="shared" si="3"/>
        <v>61552.378333599998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23</v>
      </c>
      <c r="D11" s="73">
        <v>20</v>
      </c>
      <c r="E11" s="73">
        <v>253</v>
      </c>
      <c r="F11" s="95">
        <f t="shared" si="1"/>
        <v>296</v>
      </c>
      <c r="G11" s="129">
        <f t="shared" si="2"/>
        <v>2.1880544056771142E-2</v>
      </c>
      <c r="H11" s="4">
        <v>12</v>
      </c>
      <c r="I11">
        <v>10</v>
      </c>
      <c r="J11">
        <v>143</v>
      </c>
      <c r="K11" s="95">
        <f t="shared" si="0"/>
        <v>165</v>
      </c>
      <c r="L11" s="39">
        <v>8359.0216667000004</v>
      </c>
      <c r="M11" s="39">
        <v>9286.81</v>
      </c>
      <c r="N11" s="39">
        <v>94640.942500000005</v>
      </c>
      <c r="O11" s="98">
        <f t="shared" si="3"/>
        <v>112286.77416670001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16</v>
      </c>
      <c r="D12" s="73">
        <v>9</v>
      </c>
      <c r="E12" s="73">
        <v>121</v>
      </c>
      <c r="F12" s="95">
        <f t="shared" si="1"/>
        <v>146</v>
      </c>
      <c r="G12" s="129">
        <f t="shared" si="2"/>
        <v>1.0792430514488468E-2</v>
      </c>
      <c r="H12" s="4">
        <v>11</v>
      </c>
      <c r="I12">
        <v>7</v>
      </c>
      <c r="J12">
        <v>75</v>
      </c>
      <c r="K12" s="95">
        <f t="shared" si="0"/>
        <v>93</v>
      </c>
      <c r="L12" s="39">
        <v>6336.46</v>
      </c>
      <c r="M12" s="39">
        <v>2210.8991667</v>
      </c>
      <c r="N12" s="39">
        <v>29165.998333</v>
      </c>
      <c r="O12" s="98">
        <f t="shared" si="3"/>
        <v>37713.357499699996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73</v>
      </c>
      <c r="D13" s="73">
        <v>20</v>
      </c>
      <c r="E13" s="73">
        <v>157</v>
      </c>
      <c r="F13" s="95">
        <f t="shared" si="1"/>
        <v>250</v>
      </c>
      <c r="G13" s="129">
        <f t="shared" si="2"/>
        <v>1.848018923713779E-2</v>
      </c>
      <c r="H13" s="4">
        <v>39</v>
      </c>
      <c r="I13">
        <v>11</v>
      </c>
      <c r="J13">
        <v>94</v>
      </c>
      <c r="K13" s="95">
        <f t="shared" si="0"/>
        <v>144</v>
      </c>
      <c r="L13" s="39">
        <v>30423.553333</v>
      </c>
      <c r="M13" s="39">
        <v>7967.8191667000001</v>
      </c>
      <c r="N13" s="39">
        <v>57258.359167000002</v>
      </c>
      <c r="O13" s="98">
        <f t="shared" si="3"/>
        <v>95649.731666700012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5</v>
      </c>
      <c r="D14" s="73">
        <v>3</v>
      </c>
      <c r="E14" s="73">
        <v>11</v>
      </c>
      <c r="F14" s="95">
        <f t="shared" si="1"/>
        <v>19</v>
      </c>
      <c r="G14" s="129">
        <f t="shared" si="2"/>
        <v>1.4044943820224719E-3</v>
      </c>
      <c r="H14" s="4">
        <v>3</v>
      </c>
      <c r="I14">
        <v>1</v>
      </c>
      <c r="J14">
        <v>7</v>
      </c>
      <c r="K14" s="95">
        <f t="shared" si="0"/>
        <v>11</v>
      </c>
      <c r="L14" s="39">
        <v>845.78</v>
      </c>
      <c r="M14" s="39">
        <v>460.07</v>
      </c>
      <c r="N14" s="39">
        <v>1755.2491666999999</v>
      </c>
      <c r="O14" s="98">
        <f t="shared" si="3"/>
        <v>3061.0991666999998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68</v>
      </c>
      <c r="D15" s="73">
        <v>50</v>
      </c>
      <c r="E15" s="73">
        <v>283</v>
      </c>
      <c r="F15" s="95">
        <f t="shared" si="1"/>
        <v>401</v>
      </c>
      <c r="G15" s="129">
        <f t="shared" si="2"/>
        <v>2.9642223536369014E-2</v>
      </c>
      <c r="H15" s="4">
        <v>33</v>
      </c>
      <c r="I15">
        <v>27</v>
      </c>
      <c r="J15">
        <v>162</v>
      </c>
      <c r="K15" s="95">
        <f t="shared" si="0"/>
        <v>222</v>
      </c>
      <c r="L15" s="39">
        <v>30981.426667</v>
      </c>
      <c r="M15" s="39">
        <v>20660.8675</v>
      </c>
      <c r="N15" s="39">
        <v>92093.982499999998</v>
      </c>
      <c r="O15" s="98">
        <f t="shared" si="3"/>
        <v>143736.276667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83</v>
      </c>
      <c r="D16" s="73">
        <v>35</v>
      </c>
      <c r="E16" s="73">
        <v>362</v>
      </c>
      <c r="F16" s="95">
        <f t="shared" si="1"/>
        <v>480</v>
      </c>
      <c r="G16" s="129">
        <f t="shared" si="2"/>
        <v>3.5481963335304553E-2</v>
      </c>
      <c r="H16" s="4">
        <v>47</v>
      </c>
      <c r="I16">
        <v>16</v>
      </c>
      <c r="J16">
        <v>207</v>
      </c>
      <c r="K16" s="95">
        <f t="shared" si="0"/>
        <v>270</v>
      </c>
      <c r="L16" s="39">
        <v>42697.113333000001</v>
      </c>
      <c r="M16" s="39">
        <v>15386.897499999999</v>
      </c>
      <c r="N16" s="39">
        <v>166445.35917000001</v>
      </c>
      <c r="O16" s="98">
        <f t="shared" si="3"/>
        <v>224529.37000300002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9</v>
      </c>
      <c r="D17" s="73">
        <v>1</v>
      </c>
      <c r="E17" s="73">
        <v>12</v>
      </c>
      <c r="F17" s="95">
        <f t="shared" si="1"/>
        <v>22</v>
      </c>
      <c r="G17" s="129">
        <f t="shared" si="2"/>
        <v>1.6262566528681254E-3</v>
      </c>
      <c r="H17" s="4">
        <v>3</v>
      </c>
      <c r="I17">
        <v>1</v>
      </c>
      <c r="J17">
        <v>6</v>
      </c>
      <c r="K17" s="95">
        <f t="shared" si="0"/>
        <v>10</v>
      </c>
      <c r="L17" s="39">
        <v>1734.72</v>
      </c>
      <c r="M17" s="39">
        <v>32.24</v>
      </c>
      <c r="N17" s="39">
        <v>2354.4408333000001</v>
      </c>
      <c r="O17" s="98">
        <f t="shared" si="3"/>
        <v>4121.4008333000002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245</v>
      </c>
      <c r="D18" s="73">
        <v>70</v>
      </c>
      <c r="E18" s="73">
        <v>838</v>
      </c>
      <c r="F18" s="95">
        <f t="shared" si="1"/>
        <v>1153</v>
      </c>
      <c r="G18" s="129">
        <f t="shared" si="2"/>
        <v>8.5230632761679484E-2</v>
      </c>
      <c r="H18" s="4">
        <v>139</v>
      </c>
      <c r="I18">
        <v>37</v>
      </c>
      <c r="J18">
        <v>486</v>
      </c>
      <c r="K18" s="95">
        <f t="shared" si="0"/>
        <v>662</v>
      </c>
      <c r="L18" s="39">
        <v>150609.54999999999</v>
      </c>
      <c r="M18" s="39">
        <v>34196.629999999997</v>
      </c>
      <c r="N18" s="39">
        <v>403771.62582999998</v>
      </c>
      <c r="O18" s="98">
        <f t="shared" si="3"/>
        <v>588577.80582999997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512</v>
      </c>
      <c r="D19" s="73">
        <v>194</v>
      </c>
      <c r="E19" s="73">
        <v>1493</v>
      </c>
      <c r="F19" s="95">
        <f t="shared" si="1"/>
        <v>2199</v>
      </c>
      <c r="G19" s="129">
        <f t="shared" si="2"/>
        <v>0.16255174452986398</v>
      </c>
      <c r="H19" s="4">
        <v>262</v>
      </c>
      <c r="I19">
        <v>92</v>
      </c>
      <c r="J19">
        <v>890</v>
      </c>
      <c r="K19" s="95">
        <f t="shared" si="0"/>
        <v>1244</v>
      </c>
      <c r="L19" s="39">
        <v>236068.21333</v>
      </c>
      <c r="M19" s="39">
        <v>81579.528332999995</v>
      </c>
      <c r="N19" s="39">
        <v>570552.43917000003</v>
      </c>
      <c r="O19" s="98">
        <f t="shared" si="3"/>
        <v>888200.18083299999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10</v>
      </c>
      <c r="D20" s="73">
        <v>2</v>
      </c>
      <c r="E20" s="73">
        <v>22</v>
      </c>
      <c r="F20" s="95">
        <f t="shared" si="1"/>
        <v>34</v>
      </c>
      <c r="G20" s="129">
        <f t="shared" si="2"/>
        <v>2.5133057362507392E-3</v>
      </c>
      <c r="H20" s="4">
        <v>7</v>
      </c>
      <c r="I20">
        <v>1</v>
      </c>
      <c r="J20">
        <v>14</v>
      </c>
      <c r="K20" s="95">
        <f t="shared" si="0"/>
        <v>22</v>
      </c>
      <c r="L20" s="39">
        <v>4583.1716667000001</v>
      </c>
      <c r="M20" s="39">
        <v>814.10333333000005</v>
      </c>
      <c r="N20" s="39">
        <v>5001.8908332999999</v>
      </c>
      <c r="O20" s="98">
        <f t="shared" si="3"/>
        <v>10399.16583333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30</v>
      </c>
      <c r="D21" s="73">
        <v>11</v>
      </c>
      <c r="E21" s="73">
        <v>113</v>
      </c>
      <c r="F21" s="95">
        <f t="shared" si="1"/>
        <v>154</v>
      </c>
      <c r="G21" s="129">
        <f t="shared" si="2"/>
        <v>1.1383796570076878E-2</v>
      </c>
      <c r="H21" s="4">
        <v>16</v>
      </c>
      <c r="I21">
        <v>7</v>
      </c>
      <c r="J21">
        <v>59</v>
      </c>
      <c r="K21" s="95">
        <f t="shared" si="0"/>
        <v>82</v>
      </c>
      <c r="L21" s="39">
        <v>9938.2833332999999</v>
      </c>
      <c r="M21" s="39">
        <v>3093.4583333</v>
      </c>
      <c r="N21" s="39">
        <v>30168.991666999998</v>
      </c>
      <c r="O21" s="98">
        <f t="shared" si="3"/>
        <v>43200.733333600001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35</v>
      </c>
      <c r="D22" s="73">
        <v>14</v>
      </c>
      <c r="E22" s="73">
        <v>95</v>
      </c>
      <c r="F22" s="95">
        <f t="shared" si="1"/>
        <v>144</v>
      </c>
      <c r="G22" s="129">
        <f t="shared" si="2"/>
        <v>1.0644589000591367E-2</v>
      </c>
      <c r="H22" s="4">
        <v>20</v>
      </c>
      <c r="I22">
        <v>5</v>
      </c>
      <c r="J22">
        <v>54</v>
      </c>
      <c r="K22" s="95">
        <f t="shared" si="0"/>
        <v>79</v>
      </c>
      <c r="L22" s="39">
        <v>13838.619167000001</v>
      </c>
      <c r="M22" s="39">
        <v>5111.8708333000004</v>
      </c>
      <c r="N22" s="39">
        <v>26844.154999999999</v>
      </c>
      <c r="O22" s="98">
        <f t="shared" si="3"/>
        <v>45794.645000299999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0</v>
      </c>
      <c r="D23" s="73">
        <v>0</v>
      </c>
      <c r="E23" s="73">
        <v>82</v>
      </c>
      <c r="F23" s="95">
        <f t="shared" si="1"/>
        <v>82</v>
      </c>
      <c r="G23" s="129">
        <f t="shared" si="2"/>
        <v>6.0615020697811946E-3</v>
      </c>
      <c r="H23" s="4">
        <v>0</v>
      </c>
      <c r="I23">
        <v>0</v>
      </c>
      <c r="J23">
        <v>57</v>
      </c>
      <c r="K23" s="95">
        <f t="shared" si="0"/>
        <v>57</v>
      </c>
      <c r="L23" s="39">
        <v>0</v>
      </c>
      <c r="M23" s="39">
        <v>0</v>
      </c>
      <c r="N23" s="39">
        <v>28038.833332999999</v>
      </c>
      <c r="O23" s="98">
        <f t="shared" si="3"/>
        <v>28038.833332999999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26</v>
      </c>
      <c r="D24" s="73">
        <v>24</v>
      </c>
      <c r="E24" s="73">
        <v>226</v>
      </c>
      <c r="F24" s="95">
        <f t="shared" si="1"/>
        <v>276</v>
      </c>
      <c r="G24" s="129">
        <f t="shared" si="2"/>
        <v>2.0402128917800119E-2</v>
      </c>
      <c r="H24" s="4">
        <v>17</v>
      </c>
      <c r="I24">
        <v>14</v>
      </c>
      <c r="J24">
        <v>144</v>
      </c>
      <c r="K24" s="95">
        <f t="shared" si="0"/>
        <v>175</v>
      </c>
      <c r="L24" s="39">
        <v>8411.9424999999992</v>
      </c>
      <c r="M24" s="39">
        <v>7153.4449999999997</v>
      </c>
      <c r="N24" s="39">
        <v>66596.14</v>
      </c>
      <c r="O24" s="98">
        <f t="shared" si="3"/>
        <v>82161.527499999997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49</v>
      </c>
      <c r="D25" s="73">
        <v>33</v>
      </c>
      <c r="E25" s="73">
        <v>234</v>
      </c>
      <c r="F25" s="95">
        <f t="shared" si="1"/>
        <v>316</v>
      </c>
      <c r="G25" s="129">
        <f t="shared" si="2"/>
        <v>2.3358959195742164E-2</v>
      </c>
      <c r="H25" s="4">
        <v>31</v>
      </c>
      <c r="I25">
        <v>21</v>
      </c>
      <c r="J25">
        <v>143</v>
      </c>
      <c r="K25" s="95">
        <f t="shared" si="0"/>
        <v>195</v>
      </c>
      <c r="L25" s="39">
        <v>14770.968333000001</v>
      </c>
      <c r="M25" s="39">
        <v>10125.591667000001</v>
      </c>
      <c r="N25" s="39">
        <v>64665.087500000001</v>
      </c>
      <c r="O25" s="98">
        <f t="shared" si="3"/>
        <v>89561.647500000006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10</v>
      </c>
      <c r="D26" s="73">
        <v>0</v>
      </c>
      <c r="E26" s="73">
        <v>83</v>
      </c>
      <c r="F26" s="95">
        <f>SUM(C26:E26)</f>
        <v>93</v>
      </c>
      <c r="G26" s="129">
        <f t="shared" si="2"/>
        <v>6.8746303962152573E-3</v>
      </c>
      <c r="H26" s="4">
        <v>5</v>
      </c>
      <c r="I26">
        <v>0</v>
      </c>
      <c r="J26">
        <v>58</v>
      </c>
      <c r="K26" s="95">
        <f t="shared" si="0"/>
        <v>63</v>
      </c>
      <c r="L26" s="39">
        <v>3806.6383332999999</v>
      </c>
      <c r="M26" s="39">
        <v>0</v>
      </c>
      <c r="N26" s="39">
        <v>23368.28</v>
      </c>
      <c r="O26" s="98">
        <f t="shared" si="3"/>
        <v>27174.9183333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1958</v>
      </c>
      <c r="D27" s="73">
        <v>334</v>
      </c>
      <c r="E27" s="73">
        <v>1577</v>
      </c>
      <c r="F27" s="95">
        <f>SUM(C27:E27)</f>
        <v>3869</v>
      </c>
      <c r="G27" s="129">
        <f t="shared" si="2"/>
        <v>0.28599940863394441</v>
      </c>
      <c r="H27" s="4">
        <v>1121</v>
      </c>
      <c r="I27">
        <v>188</v>
      </c>
      <c r="J27">
        <v>945</v>
      </c>
      <c r="K27" s="95">
        <f t="shared" si="0"/>
        <v>2254</v>
      </c>
      <c r="L27" s="39">
        <v>841108.97</v>
      </c>
      <c r="M27" s="39">
        <v>122729.49</v>
      </c>
      <c r="N27" s="39">
        <v>557863.05249999999</v>
      </c>
      <c r="O27" s="98">
        <f t="shared" si="3"/>
        <v>1521701.5125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3849</v>
      </c>
      <c r="D28" s="103">
        <f>SUM(D4:D27)</f>
        <v>1153</v>
      </c>
      <c r="E28" s="103">
        <f>SUM(E4:E27)</f>
        <v>8526</v>
      </c>
      <c r="F28" s="104">
        <f>SUM(F4:F27)</f>
        <v>13528</v>
      </c>
      <c r="G28" s="103"/>
      <c r="H28" s="130">
        <f t="shared" ref="H28:O28" si="4">SUM(H4:H27)</f>
        <v>2143</v>
      </c>
      <c r="I28" s="103">
        <f>SUM(I4:I27)</f>
        <v>618</v>
      </c>
      <c r="J28" s="103">
        <f t="shared" si="4"/>
        <v>5065</v>
      </c>
      <c r="K28" s="104">
        <f t="shared" si="4"/>
        <v>7826</v>
      </c>
      <c r="L28" s="105">
        <f t="shared" si="4"/>
        <v>1731108.3941666</v>
      </c>
      <c r="M28" s="105">
        <f t="shared" si="4"/>
        <v>450222.01250363002</v>
      </c>
      <c r="N28" s="105">
        <f>SUM(N4:N27)</f>
        <v>3134385.2366632996</v>
      </c>
      <c r="O28" s="106">
        <f t="shared" si="4"/>
        <v>5315715.6433335301</v>
      </c>
      <c r="P28" t="s">
        <v>112</v>
      </c>
    </row>
    <row r="29" spans="1:17" x14ac:dyDescent="0.2">
      <c r="Q29" t="s">
        <v>112</v>
      </c>
    </row>
    <row r="31" spans="1:17" x14ac:dyDescent="0.2">
      <c r="D31" t="s">
        <v>112</v>
      </c>
      <c r="I31" t="s">
        <v>112</v>
      </c>
      <c r="J31" t="s">
        <v>112</v>
      </c>
      <c r="O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6" x14ac:dyDescent="0.2">
      <c r="F33" t="s">
        <v>112</v>
      </c>
      <c r="H33" t="s">
        <v>112</v>
      </c>
      <c r="K33" t="s">
        <v>112</v>
      </c>
      <c r="O33" t="s">
        <v>112</v>
      </c>
      <c r="P33" t="s">
        <v>112</v>
      </c>
    </row>
    <row r="34" spans="6:16" x14ac:dyDescent="0.2">
      <c r="H34" t="s">
        <v>112</v>
      </c>
      <c r="J34" t="s">
        <v>112</v>
      </c>
    </row>
    <row r="35" spans="6:16" x14ac:dyDescent="0.2">
      <c r="K35" t="s">
        <v>112</v>
      </c>
      <c r="M35" t="s">
        <v>112</v>
      </c>
    </row>
    <row r="38" spans="6:16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O4" sqref="O4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162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19</v>
      </c>
      <c r="D4" s="73">
        <v>5</v>
      </c>
      <c r="E4" s="73">
        <v>128</v>
      </c>
      <c r="F4" s="95">
        <f>SUM(C4:E4)</f>
        <v>152</v>
      </c>
      <c r="G4" s="129">
        <f>F4/F$28</f>
        <v>1.0529232474369632E-2</v>
      </c>
      <c r="H4" s="6">
        <v>10</v>
      </c>
      <c r="I4">
        <v>3</v>
      </c>
      <c r="J4">
        <v>73</v>
      </c>
      <c r="K4" s="95">
        <f t="shared" ref="K4:K27" si="0">SUM(H4:J4)</f>
        <v>86</v>
      </c>
      <c r="L4" s="39">
        <v>4159.2308333000001</v>
      </c>
      <c r="M4" s="39">
        <v>1708.6224999999999</v>
      </c>
      <c r="N4" s="39">
        <v>34669.212500000001</v>
      </c>
      <c r="O4" s="98">
        <f>SUM(L4:N4)</f>
        <v>40537.065833300003</v>
      </c>
      <c r="P4" s="128"/>
      <c r="Q4" s="122"/>
    </row>
    <row r="5" spans="1:21" x14ac:dyDescent="0.2">
      <c r="A5" s="4">
        <v>2</v>
      </c>
      <c r="B5" s="15" t="s">
        <v>5</v>
      </c>
      <c r="C5" s="73">
        <v>56</v>
      </c>
      <c r="D5" s="73">
        <v>42</v>
      </c>
      <c r="E5" s="73">
        <v>353</v>
      </c>
      <c r="F5" s="95">
        <f t="shared" ref="F5:F25" si="1">SUM(C5:E5)</f>
        <v>451</v>
      </c>
      <c r="G5" s="129">
        <f t="shared" ref="G5:G27" si="2">F5/F$28</f>
        <v>3.1241341091715155E-2</v>
      </c>
      <c r="H5" s="4">
        <v>39</v>
      </c>
      <c r="I5">
        <v>22</v>
      </c>
      <c r="J5">
        <v>197</v>
      </c>
      <c r="K5" s="95">
        <f t="shared" si="0"/>
        <v>258</v>
      </c>
      <c r="L5" s="39">
        <v>23051.794999999998</v>
      </c>
      <c r="M5" s="39">
        <v>15798.8025</v>
      </c>
      <c r="N5" s="39">
        <v>121628.82333</v>
      </c>
      <c r="O5" s="98">
        <f t="shared" ref="O5:O27" si="3">SUM(L5:N5)</f>
        <v>160479.42082999999</v>
      </c>
      <c r="P5" s="128"/>
      <c r="Q5" s="122"/>
    </row>
    <row r="6" spans="1:21" x14ac:dyDescent="0.2">
      <c r="A6" s="4">
        <v>3</v>
      </c>
      <c r="B6" s="15" t="s">
        <v>6</v>
      </c>
      <c r="C6" s="73">
        <v>682</v>
      </c>
      <c r="D6" s="73">
        <v>248</v>
      </c>
      <c r="E6" s="73">
        <v>1700</v>
      </c>
      <c r="F6" s="95">
        <f t="shared" si="1"/>
        <v>2630</v>
      </c>
      <c r="G6" s="129">
        <f t="shared" si="2"/>
        <v>0.18218343031310613</v>
      </c>
      <c r="H6" s="4">
        <v>354</v>
      </c>
      <c r="I6">
        <v>133</v>
      </c>
      <c r="J6">
        <v>1002</v>
      </c>
      <c r="K6" s="95">
        <f t="shared" si="0"/>
        <v>1489</v>
      </c>
      <c r="L6" s="39">
        <v>296924.57166999998</v>
      </c>
      <c r="M6" s="39">
        <v>102215.13250000001</v>
      </c>
      <c r="N6" s="39">
        <v>617473.64249999996</v>
      </c>
      <c r="O6" s="98">
        <f t="shared" si="3"/>
        <v>1016613.3466699999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18</v>
      </c>
      <c r="D7" s="73">
        <v>5</v>
      </c>
      <c r="E7" s="73">
        <v>74</v>
      </c>
      <c r="F7" s="95">
        <f t="shared" si="1"/>
        <v>97</v>
      </c>
      <c r="G7" s="129">
        <f t="shared" si="2"/>
        <v>6.7193128290385148E-3</v>
      </c>
      <c r="H7" s="4">
        <v>12</v>
      </c>
      <c r="I7">
        <v>3</v>
      </c>
      <c r="J7">
        <v>46</v>
      </c>
      <c r="K7" s="95">
        <f t="shared" si="0"/>
        <v>61</v>
      </c>
      <c r="L7" s="39">
        <v>4962.5874999999996</v>
      </c>
      <c r="M7" s="39">
        <v>2066.6750000000002</v>
      </c>
      <c r="N7" s="39">
        <v>22951.944167000001</v>
      </c>
      <c r="O7" s="98">
        <f t="shared" si="3"/>
        <v>29981.206667000002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11</v>
      </c>
      <c r="D8" s="73">
        <v>2</v>
      </c>
      <c r="E8" s="73">
        <v>69</v>
      </c>
      <c r="F8" s="95">
        <f t="shared" si="1"/>
        <v>82</v>
      </c>
      <c r="G8" s="129">
        <f t="shared" si="2"/>
        <v>5.6802438348573011E-3</v>
      </c>
      <c r="H8" s="4">
        <v>7</v>
      </c>
      <c r="I8">
        <v>1</v>
      </c>
      <c r="J8">
        <v>40</v>
      </c>
      <c r="K8" s="95">
        <f t="shared" si="0"/>
        <v>48</v>
      </c>
      <c r="L8" s="39">
        <v>3607.0450000000001</v>
      </c>
      <c r="M8" s="39">
        <v>1027.6608332999999</v>
      </c>
      <c r="N8" s="39">
        <v>17991.3825</v>
      </c>
      <c r="O8" s="98">
        <f t="shared" si="3"/>
        <v>22626.088333300002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9</v>
      </c>
      <c r="D9" s="73">
        <v>11</v>
      </c>
      <c r="E9" s="73">
        <v>177</v>
      </c>
      <c r="F9" s="95">
        <f t="shared" si="1"/>
        <v>197</v>
      </c>
      <c r="G9" s="129">
        <f t="shared" si="2"/>
        <v>1.3646439456913273E-2</v>
      </c>
      <c r="H9" s="4">
        <v>6</v>
      </c>
      <c r="I9">
        <v>6</v>
      </c>
      <c r="J9">
        <v>106</v>
      </c>
      <c r="K9" s="95">
        <f t="shared" si="0"/>
        <v>118</v>
      </c>
      <c r="L9" s="39">
        <v>4132.5158332999999</v>
      </c>
      <c r="M9" s="39">
        <v>3427.0058333000002</v>
      </c>
      <c r="N9" s="39">
        <v>68111.170832999996</v>
      </c>
      <c r="O9" s="98">
        <f t="shared" si="3"/>
        <v>75670.692499600002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7</v>
      </c>
      <c r="D10" s="73">
        <v>8</v>
      </c>
      <c r="E10" s="73">
        <v>175</v>
      </c>
      <c r="F10" s="95">
        <f t="shared" si="1"/>
        <v>190</v>
      </c>
      <c r="G10" s="129">
        <f t="shared" si="2"/>
        <v>1.316154059296204E-2</v>
      </c>
      <c r="H10" s="4">
        <v>4</v>
      </c>
      <c r="I10">
        <v>6</v>
      </c>
      <c r="J10">
        <v>107</v>
      </c>
      <c r="K10" s="95">
        <f t="shared" si="0"/>
        <v>117</v>
      </c>
      <c r="L10" s="39">
        <v>2129.2808332999998</v>
      </c>
      <c r="M10" s="39">
        <v>1934.2916667</v>
      </c>
      <c r="N10" s="39">
        <v>56780.739167</v>
      </c>
      <c r="O10" s="98">
        <f t="shared" si="3"/>
        <v>60844.311667000002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30</v>
      </c>
      <c r="D11" s="73">
        <v>28</v>
      </c>
      <c r="E11" s="73">
        <v>272</v>
      </c>
      <c r="F11" s="95">
        <f t="shared" si="1"/>
        <v>330</v>
      </c>
      <c r="G11" s="129">
        <f t="shared" si="2"/>
        <v>2.2859517871986701E-2</v>
      </c>
      <c r="H11" s="4">
        <v>17</v>
      </c>
      <c r="I11">
        <v>10</v>
      </c>
      <c r="J11">
        <v>156</v>
      </c>
      <c r="K11" s="95">
        <f t="shared" si="0"/>
        <v>183</v>
      </c>
      <c r="L11" s="39">
        <v>10163.5625</v>
      </c>
      <c r="M11" s="39">
        <v>8676.8608332999993</v>
      </c>
      <c r="N11" s="39">
        <v>97590.750832999998</v>
      </c>
      <c r="O11" s="98">
        <f t="shared" si="3"/>
        <v>116431.1741663</v>
      </c>
      <c r="P11" s="128"/>
      <c r="Q11" s="122"/>
    </row>
    <row r="12" spans="1:21" x14ac:dyDescent="0.2">
      <c r="A12" s="4">
        <v>9</v>
      </c>
      <c r="B12" s="15" t="s">
        <v>153</v>
      </c>
      <c r="C12" s="73">
        <v>20</v>
      </c>
      <c r="D12" s="73">
        <v>9</v>
      </c>
      <c r="E12" s="73">
        <v>133</v>
      </c>
      <c r="F12" s="95">
        <f t="shared" si="1"/>
        <v>162</v>
      </c>
      <c r="G12" s="129">
        <f t="shared" si="2"/>
        <v>1.1221945137157107E-2</v>
      </c>
      <c r="H12" s="4">
        <v>13</v>
      </c>
      <c r="I12">
        <v>7</v>
      </c>
      <c r="J12">
        <v>81</v>
      </c>
      <c r="K12" s="95">
        <f t="shared" si="0"/>
        <v>101</v>
      </c>
      <c r="L12" s="39">
        <v>8224.0925000000007</v>
      </c>
      <c r="M12" s="39">
        <v>2233.0316667000002</v>
      </c>
      <c r="N12" s="39">
        <v>30223.439999999999</v>
      </c>
      <c r="O12" s="98">
        <f t="shared" si="3"/>
        <v>40680.564166700002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89</v>
      </c>
      <c r="D13" s="73">
        <v>17</v>
      </c>
      <c r="E13" s="73">
        <v>176</v>
      </c>
      <c r="F13" s="95">
        <f t="shared" si="1"/>
        <v>282</v>
      </c>
      <c r="G13" s="129">
        <f t="shared" si="2"/>
        <v>1.9534497090606815E-2</v>
      </c>
      <c r="H13" s="4">
        <v>44</v>
      </c>
      <c r="I13">
        <v>9</v>
      </c>
      <c r="J13">
        <v>105</v>
      </c>
      <c r="K13" s="95">
        <f t="shared" si="0"/>
        <v>158</v>
      </c>
      <c r="L13" s="39">
        <v>34150.934999999998</v>
      </c>
      <c r="M13" s="39">
        <v>6349.3733333</v>
      </c>
      <c r="N13" s="39">
        <v>60381.305832999999</v>
      </c>
      <c r="O13" s="98">
        <f t="shared" si="3"/>
        <v>100881.61416629999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5</v>
      </c>
      <c r="D14" s="73">
        <v>0</v>
      </c>
      <c r="E14" s="73">
        <v>13</v>
      </c>
      <c r="F14" s="95">
        <f t="shared" si="1"/>
        <v>18</v>
      </c>
      <c r="G14" s="129">
        <f t="shared" si="2"/>
        <v>1.2468827930174563E-3</v>
      </c>
      <c r="H14" s="4">
        <v>3</v>
      </c>
      <c r="I14">
        <v>0</v>
      </c>
      <c r="J14">
        <v>9</v>
      </c>
      <c r="K14" s="95">
        <f t="shared" si="0"/>
        <v>12</v>
      </c>
      <c r="L14" s="39">
        <v>801.40666667000005</v>
      </c>
      <c r="M14" s="39">
        <v>0</v>
      </c>
      <c r="N14" s="39">
        <v>2095.6216666999999</v>
      </c>
      <c r="O14" s="98">
        <f t="shared" si="3"/>
        <v>2897.0283333699999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88</v>
      </c>
      <c r="D15" s="73">
        <v>46</v>
      </c>
      <c r="E15" s="73">
        <v>272</v>
      </c>
      <c r="F15" s="95">
        <f t="shared" si="1"/>
        <v>406</v>
      </c>
      <c r="G15" s="129">
        <f t="shared" si="2"/>
        <v>2.8124134109171514E-2</v>
      </c>
      <c r="H15" s="4">
        <v>43</v>
      </c>
      <c r="I15">
        <v>26</v>
      </c>
      <c r="J15">
        <v>154</v>
      </c>
      <c r="K15" s="95">
        <f t="shared" si="0"/>
        <v>223</v>
      </c>
      <c r="L15" s="39">
        <v>32460.198333</v>
      </c>
      <c r="M15" s="39">
        <v>19696.570833000002</v>
      </c>
      <c r="N15" s="39">
        <v>91036.681666999997</v>
      </c>
      <c r="O15" s="98">
        <f t="shared" si="3"/>
        <v>143193.45083300001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79</v>
      </c>
      <c r="D16" s="73">
        <v>32</v>
      </c>
      <c r="E16" s="73">
        <v>378</v>
      </c>
      <c r="F16" s="95">
        <f t="shared" si="1"/>
        <v>489</v>
      </c>
      <c r="G16" s="129">
        <f t="shared" si="2"/>
        <v>3.3873649210307562E-2</v>
      </c>
      <c r="H16" s="4">
        <v>48</v>
      </c>
      <c r="I16">
        <v>15</v>
      </c>
      <c r="J16">
        <v>212</v>
      </c>
      <c r="K16" s="95">
        <f t="shared" si="0"/>
        <v>275</v>
      </c>
      <c r="L16" s="39">
        <v>39878.334167000001</v>
      </c>
      <c r="M16" s="39">
        <v>13019.445833</v>
      </c>
      <c r="N16" s="39">
        <v>172430.73250000001</v>
      </c>
      <c r="O16" s="98">
        <f t="shared" si="3"/>
        <v>225328.51250000001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9</v>
      </c>
      <c r="D17" s="73">
        <v>0</v>
      </c>
      <c r="E17" s="73">
        <v>15</v>
      </c>
      <c r="F17" s="95">
        <f t="shared" si="1"/>
        <v>24</v>
      </c>
      <c r="G17" s="129">
        <f t="shared" si="2"/>
        <v>1.6625103906899418E-3</v>
      </c>
      <c r="H17" s="4">
        <v>3</v>
      </c>
      <c r="I17">
        <v>0</v>
      </c>
      <c r="J17">
        <v>8</v>
      </c>
      <c r="K17" s="95">
        <f t="shared" si="0"/>
        <v>11</v>
      </c>
      <c r="L17" s="39">
        <v>1629.55</v>
      </c>
      <c r="M17" s="39">
        <v>0</v>
      </c>
      <c r="N17" s="39">
        <v>2692.1266667</v>
      </c>
      <c r="O17" s="98">
        <f t="shared" si="3"/>
        <v>4321.6766667000002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297</v>
      </c>
      <c r="D18" s="73">
        <v>65</v>
      </c>
      <c r="E18" s="73">
        <v>853</v>
      </c>
      <c r="F18" s="95">
        <f t="shared" si="1"/>
        <v>1215</v>
      </c>
      <c r="G18" s="129">
        <f t="shared" si="2"/>
        <v>8.4164588528678308E-2</v>
      </c>
      <c r="H18" s="4">
        <v>163</v>
      </c>
      <c r="I18">
        <v>35</v>
      </c>
      <c r="J18">
        <v>496</v>
      </c>
      <c r="K18" s="95">
        <f t="shared" si="0"/>
        <v>694</v>
      </c>
      <c r="L18" s="39">
        <v>181546.86332999999</v>
      </c>
      <c r="M18" s="39">
        <v>32858.095832999999</v>
      </c>
      <c r="N18" s="39">
        <v>405161.14166999998</v>
      </c>
      <c r="O18" s="98">
        <f t="shared" si="3"/>
        <v>619566.10083299992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581</v>
      </c>
      <c r="D19" s="73">
        <v>197</v>
      </c>
      <c r="E19" s="73">
        <v>1553</v>
      </c>
      <c r="F19" s="95">
        <f t="shared" si="1"/>
        <v>2331</v>
      </c>
      <c r="G19" s="129">
        <f t="shared" si="2"/>
        <v>0.16147132169576059</v>
      </c>
      <c r="H19" s="4">
        <v>289</v>
      </c>
      <c r="I19">
        <v>95</v>
      </c>
      <c r="J19">
        <v>923</v>
      </c>
      <c r="K19" s="95">
        <f t="shared" si="0"/>
        <v>1307</v>
      </c>
      <c r="L19" s="39">
        <v>234505.73250000001</v>
      </c>
      <c r="M19" s="39">
        <v>80468.147500000006</v>
      </c>
      <c r="N19" s="39">
        <v>591156.75667000003</v>
      </c>
      <c r="O19" s="98">
        <f t="shared" si="3"/>
        <v>906130.63667000004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10</v>
      </c>
      <c r="D20" s="73">
        <v>2</v>
      </c>
      <c r="E20" s="73">
        <v>24</v>
      </c>
      <c r="F20" s="95">
        <f t="shared" si="1"/>
        <v>36</v>
      </c>
      <c r="G20" s="129">
        <f t="shared" si="2"/>
        <v>2.4937655860349127E-3</v>
      </c>
      <c r="H20" s="4">
        <v>7</v>
      </c>
      <c r="I20">
        <v>1</v>
      </c>
      <c r="J20">
        <v>15</v>
      </c>
      <c r="K20" s="95">
        <f t="shared" si="0"/>
        <v>23</v>
      </c>
      <c r="L20" s="39">
        <v>4879.1058333000001</v>
      </c>
      <c r="M20" s="39">
        <v>814.10333333000005</v>
      </c>
      <c r="N20" s="39">
        <v>4882.2691666999999</v>
      </c>
      <c r="O20" s="98">
        <f t="shared" si="3"/>
        <v>10575.47833333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35</v>
      </c>
      <c r="D21" s="73">
        <v>11</v>
      </c>
      <c r="E21" s="73">
        <v>119</v>
      </c>
      <c r="F21" s="95">
        <f t="shared" si="1"/>
        <v>165</v>
      </c>
      <c r="G21" s="129">
        <f t="shared" si="2"/>
        <v>1.142975893599335E-2</v>
      </c>
      <c r="H21" s="4">
        <v>19</v>
      </c>
      <c r="I21">
        <v>7</v>
      </c>
      <c r="J21">
        <v>65</v>
      </c>
      <c r="K21" s="95">
        <f t="shared" si="0"/>
        <v>91</v>
      </c>
      <c r="L21" s="39">
        <v>11940.900833</v>
      </c>
      <c r="M21" s="39">
        <v>2809.9933332999999</v>
      </c>
      <c r="N21" s="39">
        <v>30311.341667000001</v>
      </c>
      <c r="O21" s="98">
        <f t="shared" si="3"/>
        <v>45062.235833300001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39</v>
      </c>
      <c r="D22" s="73">
        <v>12</v>
      </c>
      <c r="E22" s="73">
        <v>96</v>
      </c>
      <c r="F22" s="95">
        <f t="shared" si="1"/>
        <v>147</v>
      </c>
      <c r="G22" s="129">
        <f t="shared" si="2"/>
        <v>1.0182876142975894E-2</v>
      </c>
      <c r="H22" s="4">
        <v>21</v>
      </c>
      <c r="I22">
        <v>4</v>
      </c>
      <c r="J22">
        <v>54</v>
      </c>
      <c r="K22" s="95">
        <f t="shared" si="0"/>
        <v>79</v>
      </c>
      <c r="L22" s="39">
        <v>14539.2325</v>
      </c>
      <c r="M22" s="39">
        <v>4357.0041666999996</v>
      </c>
      <c r="N22" s="39">
        <v>27054.256667000001</v>
      </c>
      <c r="O22" s="98">
        <f t="shared" si="3"/>
        <v>45950.493333699997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0</v>
      </c>
      <c r="D23" s="73">
        <v>1</v>
      </c>
      <c r="E23" s="73">
        <v>86</v>
      </c>
      <c r="F23" s="95">
        <f t="shared" si="1"/>
        <v>87</v>
      </c>
      <c r="G23" s="129">
        <f t="shared" si="2"/>
        <v>6.026600166251039E-3</v>
      </c>
      <c r="H23" s="4">
        <v>0</v>
      </c>
      <c r="I23">
        <v>1</v>
      </c>
      <c r="J23">
        <v>59</v>
      </c>
      <c r="K23" s="95">
        <f t="shared" si="0"/>
        <v>60</v>
      </c>
      <c r="L23" s="39">
        <v>0</v>
      </c>
      <c r="M23" s="39">
        <v>108.20333333000001</v>
      </c>
      <c r="N23" s="39">
        <v>28918.012500000001</v>
      </c>
      <c r="O23" s="98">
        <f t="shared" si="3"/>
        <v>29026.215833329999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31</v>
      </c>
      <c r="D24" s="73">
        <v>28</v>
      </c>
      <c r="E24" s="73">
        <v>239</v>
      </c>
      <c r="F24" s="95">
        <f t="shared" si="1"/>
        <v>298</v>
      </c>
      <c r="G24" s="129">
        <f t="shared" si="2"/>
        <v>2.0642837351066777E-2</v>
      </c>
      <c r="H24" s="4">
        <v>21</v>
      </c>
      <c r="I24">
        <v>16</v>
      </c>
      <c r="J24">
        <v>152</v>
      </c>
      <c r="K24" s="95">
        <f t="shared" si="0"/>
        <v>189</v>
      </c>
      <c r="L24" s="39">
        <v>6100.7049999999999</v>
      </c>
      <c r="M24" s="39">
        <v>8500.8624999999993</v>
      </c>
      <c r="N24" s="39">
        <v>64040.307500000003</v>
      </c>
      <c r="O24" s="98">
        <f t="shared" si="3"/>
        <v>78641.875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49</v>
      </c>
      <c r="D25" s="73">
        <v>27</v>
      </c>
      <c r="E25" s="73">
        <v>257</v>
      </c>
      <c r="F25" s="95">
        <f t="shared" si="1"/>
        <v>333</v>
      </c>
      <c r="G25" s="129">
        <f t="shared" si="2"/>
        <v>2.3067331670822942E-2</v>
      </c>
      <c r="H25" s="4">
        <v>30</v>
      </c>
      <c r="I25">
        <v>18</v>
      </c>
      <c r="J25">
        <v>155</v>
      </c>
      <c r="K25" s="95">
        <f t="shared" si="0"/>
        <v>203</v>
      </c>
      <c r="L25" s="39">
        <v>17971.156666999999</v>
      </c>
      <c r="M25" s="39">
        <v>7692.5441666999996</v>
      </c>
      <c r="N25" s="39">
        <v>65669.987500000003</v>
      </c>
      <c r="O25" s="98">
        <f t="shared" si="3"/>
        <v>91333.688333700004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8</v>
      </c>
      <c r="D26" s="73">
        <v>0</v>
      </c>
      <c r="E26" s="73">
        <v>88</v>
      </c>
      <c r="F26" s="95">
        <f>SUM(C26:E26)</f>
        <v>96</v>
      </c>
      <c r="G26" s="129">
        <f t="shared" si="2"/>
        <v>6.6500415627597674E-3</v>
      </c>
      <c r="H26" s="4">
        <v>4</v>
      </c>
      <c r="I26">
        <v>0</v>
      </c>
      <c r="J26">
        <v>60</v>
      </c>
      <c r="K26" s="95">
        <f t="shared" si="0"/>
        <v>64</v>
      </c>
      <c r="L26" s="39">
        <v>2079.2091667</v>
      </c>
      <c r="M26" s="39">
        <v>0</v>
      </c>
      <c r="N26" s="39">
        <v>24881.122500000001</v>
      </c>
      <c r="O26" s="98">
        <f t="shared" si="3"/>
        <v>26960.3316667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2252</v>
      </c>
      <c r="D27" s="73">
        <v>365</v>
      </c>
      <c r="E27" s="73">
        <v>1601</v>
      </c>
      <c r="F27" s="95">
        <f>SUM(C27:E27)</f>
        <v>4218</v>
      </c>
      <c r="G27" s="129">
        <f t="shared" si="2"/>
        <v>0.29218620116375726</v>
      </c>
      <c r="H27" s="4">
        <v>1276</v>
      </c>
      <c r="I27">
        <v>211</v>
      </c>
      <c r="J27">
        <v>964</v>
      </c>
      <c r="K27" s="95">
        <f t="shared" si="0"/>
        <v>2451</v>
      </c>
      <c r="L27" s="39">
        <v>886364.61332999996</v>
      </c>
      <c r="M27" s="39">
        <v>133045.9975</v>
      </c>
      <c r="N27" s="39">
        <v>556629.62332999997</v>
      </c>
      <c r="O27" s="98">
        <f t="shared" si="3"/>
        <v>1576040.23416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4424</v>
      </c>
      <c r="D28" s="103">
        <f>SUM(D4:D27)</f>
        <v>1161</v>
      </c>
      <c r="E28" s="103">
        <f>SUM(E4:E27)</f>
        <v>8851</v>
      </c>
      <c r="F28" s="104">
        <f>SUM(F4:F27)</f>
        <v>14436</v>
      </c>
      <c r="G28" s="103"/>
      <c r="H28" s="130">
        <f t="shared" ref="H28:O28" si="4">SUM(H4:H27)</f>
        <v>2433</v>
      </c>
      <c r="I28" s="103">
        <f>SUM(I4:I27)</f>
        <v>629</v>
      </c>
      <c r="J28" s="103">
        <f t="shared" si="4"/>
        <v>5239</v>
      </c>
      <c r="K28" s="104">
        <f t="shared" si="4"/>
        <v>8301</v>
      </c>
      <c r="L28" s="105">
        <f t="shared" si="4"/>
        <v>1826202.6249965702</v>
      </c>
      <c r="M28" s="105">
        <f t="shared" si="4"/>
        <v>448808.42499895999</v>
      </c>
      <c r="N28" s="105">
        <f>SUM(N4:N27)</f>
        <v>3194762.3933341005</v>
      </c>
      <c r="O28" s="106">
        <f t="shared" si="4"/>
        <v>5469773.4433296304</v>
      </c>
      <c r="P28" t="s">
        <v>112</v>
      </c>
    </row>
    <row r="29" spans="1:17" x14ac:dyDescent="0.2">
      <c r="Q29" t="s">
        <v>112</v>
      </c>
    </row>
    <row r="31" spans="1:17" x14ac:dyDescent="0.2">
      <c r="D31" t="s">
        <v>112</v>
      </c>
      <c r="I31" t="s">
        <v>112</v>
      </c>
      <c r="J31" t="s">
        <v>112</v>
      </c>
      <c r="O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6" x14ac:dyDescent="0.2">
      <c r="F33" t="s">
        <v>112</v>
      </c>
      <c r="H33" t="s">
        <v>112</v>
      </c>
      <c r="K33" t="s">
        <v>112</v>
      </c>
      <c r="O33" t="s">
        <v>112</v>
      </c>
      <c r="P33" t="s">
        <v>112</v>
      </c>
    </row>
    <row r="34" spans="6:16" x14ac:dyDescent="0.2">
      <c r="H34" t="s">
        <v>112</v>
      </c>
      <c r="J34" t="s">
        <v>112</v>
      </c>
    </row>
    <row r="35" spans="6:16" x14ac:dyDescent="0.2">
      <c r="K35" t="s">
        <v>112</v>
      </c>
      <c r="M35" t="s">
        <v>112</v>
      </c>
    </row>
    <row r="38" spans="6:16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Q4" sqref="Q4:Q29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customWidth="1"/>
    <col min="7" max="7" width="2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  <col min="17" max="17" width="14.5546875" bestFit="1" customWidth="1"/>
  </cols>
  <sheetData>
    <row r="1" spans="1:21" ht="15.75" x14ac:dyDescent="0.25">
      <c r="D1" s="13" t="s">
        <v>161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19</v>
      </c>
      <c r="D4" s="73">
        <v>5</v>
      </c>
      <c r="E4" s="73">
        <v>124</v>
      </c>
      <c r="F4" s="95">
        <f>SUM(C4:E4)</f>
        <v>148</v>
      </c>
      <c r="G4" s="129">
        <f>F4/F$28</f>
        <v>1.0802131231296986E-2</v>
      </c>
      <c r="H4" s="6">
        <v>10</v>
      </c>
      <c r="I4">
        <v>3</v>
      </c>
      <c r="J4">
        <v>70</v>
      </c>
      <c r="K4" s="95">
        <f t="shared" ref="K4:K27" si="0">SUM(H4:J4)</f>
        <v>83</v>
      </c>
      <c r="L4" s="39">
        <v>5217.6149999999998</v>
      </c>
      <c r="M4" s="39">
        <v>1798.1816667000001</v>
      </c>
      <c r="N4" s="39">
        <v>36842.801667</v>
      </c>
      <c r="O4" s="98">
        <f>SUM(L4:N4)</f>
        <v>43858.5983337</v>
      </c>
      <c r="P4" s="128"/>
      <c r="Q4" s="118"/>
    </row>
    <row r="5" spans="1:21" x14ac:dyDescent="0.2">
      <c r="A5" s="4">
        <v>2</v>
      </c>
      <c r="B5" s="15" t="s">
        <v>5</v>
      </c>
      <c r="C5" s="73">
        <v>52</v>
      </c>
      <c r="D5" s="73">
        <v>38</v>
      </c>
      <c r="E5" s="73">
        <v>342</v>
      </c>
      <c r="F5" s="95">
        <f t="shared" ref="F5:F25" si="1">SUM(C5:E5)</f>
        <v>432</v>
      </c>
      <c r="G5" s="129">
        <f t="shared" ref="G5:G27" si="2">F5/F$28</f>
        <v>3.1530545215677691E-2</v>
      </c>
      <c r="H5" s="4">
        <v>35</v>
      </c>
      <c r="I5">
        <v>21</v>
      </c>
      <c r="J5">
        <v>190</v>
      </c>
      <c r="K5" s="95">
        <f t="shared" si="0"/>
        <v>246</v>
      </c>
      <c r="L5" s="39">
        <v>22971.205833</v>
      </c>
      <c r="M5" s="39">
        <v>13835.130832999999</v>
      </c>
      <c r="N5" s="39">
        <v>126312.05167</v>
      </c>
      <c r="O5" s="98">
        <f t="shared" ref="O5:O27" si="3">SUM(L5:N5)</f>
        <v>163118.388336</v>
      </c>
      <c r="P5" s="128"/>
      <c r="Q5" s="118"/>
    </row>
    <row r="6" spans="1:21" x14ac:dyDescent="0.2">
      <c r="A6" s="4">
        <v>3</v>
      </c>
      <c r="B6" s="15" t="s">
        <v>6</v>
      </c>
      <c r="C6" s="73">
        <v>650</v>
      </c>
      <c r="D6" s="73">
        <v>233</v>
      </c>
      <c r="E6" s="73">
        <v>1610</v>
      </c>
      <c r="F6" s="95">
        <f t="shared" si="1"/>
        <v>2493</v>
      </c>
      <c r="G6" s="129">
        <f t="shared" si="2"/>
        <v>0.18195752134880666</v>
      </c>
      <c r="H6" s="4">
        <v>337</v>
      </c>
      <c r="I6">
        <v>122</v>
      </c>
      <c r="J6">
        <v>953</v>
      </c>
      <c r="K6" s="95">
        <f t="shared" si="0"/>
        <v>1412</v>
      </c>
      <c r="L6" s="39">
        <v>323549.05917000002</v>
      </c>
      <c r="M6" s="39">
        <v>95502.842499999999</v>
      </c>
      <c r="N6" s="39">
        <v>628105.03167000005</v>
      </c>
      <c r="O6" s="98">
        <f t="shared" si="3"/>
        <v>1047156.9333400001</v>
      </c>
      <c r="P6" s="128"/>
      <c r="Q6" s="118"/>
      <c r="U6" s="122"/>
    </row>
    <row r="7" spans="1:21" x14ac:dyDescent="0.2">
      <c r="A7" s="4">
        <v>4</v>
      </c>
      <c r="B7" s="15" t="s">
        <v>7</v>
      </c>
      <c r="C7" s="73">
        <v>21</v>
      </c>
      <c r="D7" s="73">
        <v>3</v>
      </c>
      <c r="E7" s="73">
        <v>73</v>
      </c>
      <c r="F7" s="95">
        <f t="shared" si="1"/>
        <v>97</v>
      </c>
      <c r="G7" s="129">
        <f t="shared" si="2"/>
        <v>7.0797751988905923E-3</v>
      </c>
      <c r="H7" s="4">
        <v>12</v>
      </c>
      <c r="I7">
        <v>2</v>
      </c>
      <c r="J7">
        <v>46</v>
      </c>
      <c r="K7" s="95">
        <f t="shared" si="0"/>
        <v>60</v>
      </c>
      <c r="L7" s="39">
        <v>7140.4883332999998</v>
      </c>
      <c r="M7" s="39">
        <v>1867.8508333</v>
      </c>
      <c r="N7" s="39">
        <v>24886.344166999999</v>
      </c>
      <c r="O7" s="98">
        <f t="shared" si="3"/>
        <v>33894.683333599998</v>
      </c>
      <c r="P7" s="128"/>
      <c r="Q7" s="118"/>
      <c r="U7" s="122"/>
    </row>
    <row r="8" spans="1:21" x14ac:dyDescent="0.2">
      <c r="A8" s="4">
        <v>5</v>
      </c>
      <c r="B8" s="15" t="s">
        <v>8</v>
      </c>
      <c r="C8" s="73">
        <v>10</v>
      </c>
      <c r="D8" s="73">
        <v>2</v>
      </c>
      <c r="E8" s="73">
        <v>65</v>
      </c>
      <c r="F8" s="95">
        <f t="shared" si="1"/>
        <v>77</v>
      </c>
      <c r="G8" s="129">
        <f t="shared" si="2"/>
        <v>5.6200277352018097E-3</v>
      </c>
      <c r="H8" s="4">
        <v>6</v>
      </c>
      <c r="I8">
        <v>1</v>
      </c>
      <c r="J8">
        <v>37</v>
      </c>
      <c r="K8" s="95">
        <f t="shared" si="0"/>
        <v>44</v>
      </c>
      <c r="L8" s="39">
        <v>4117.7608332999998</v>
      </c>
      <c r="M8" s="39">
        <v>912.13416667000001</v>
      </c>
      <c r="N8" s="39">
        <v>18624.135833</v>
      </c>
      <c r="O8" s="98">
        <f t="shared" si="3"/>
        <v>23654.030832969998</v>
      </c>
      <c r="P8" s="128"/>
      <c r="Q8" s="118"/>
      <c r="U8" s="122"/>
    </row>
    <row r="9" spans="1:21" x14ac:dyDescent="0.2">
      <c r="A9" s="4">
        <v>6</v>
      </c>
      <c r="B9" s="15" t="s">
        <v>9</v>
      </c>
      <c r="C9" s="73">
        <v>11</v>
      </c>
      <c r="D9" s="73">
        <v>10</v>
      </c>
      <c r="E9" s="73">
        <v>181</v>
      </c>
      <c r="F9" s="95">
        <f t="shared" si="1"/>
        <v>202</v>
      </c>
      <c r="G9" s="129">
        <f t="shared" si="2"/>
        <v>1.4743449383256696E-2</v>
      </c>
      <c r="H9" s="4">
        <v>8</v>
      </c>
      <c r="I9">
        <v>4</v>
      </c>
      <c r="J9">
        <v>108</v>
      </c>
      <c r="K9" s="95">
        <f t="shared" si="0"/>
        <v>120</v>
      </c>
      <c r="L9" s="39">
        <v>4205.1424999999999</v>
      </c>
      <c r="M9" s="39">
        <v>3499.8166667</v>
      </c>
      <c r="N9" s="39">
        <v>69513.610832999999</v>
      </c>
      <c r="O9" s="98">
        <f t="shared" si="3"/>
        <v>77218.569999700005</v>
      </c>
      <c r="P9" s="128"/>
      <c r="Q9" s="118"/>
      <c r="U9" s="122"/>
    </row>
    <row r="10" spans="1:21" x14ac:dyDescent="0.2">
      <c r="A10" s="4">
        <v>7</v>
      </c>
      <c r="B10" s="15" t="s">
        <v>10</v>
      </c>
      <c r="C10" s="73">
        <v>9</v>
      </c>
      <c r="D10" s="73">
        <v>8</v>
      </c>
      <c r="E10" s="73">
        <v>172</v>
      </c>
      <c r="F10" s="95">
        <f t="shared" si="1"/>
        <v>189</v>
      </c>
      <c r="G10" s="129">
        <f t="shared" si="2"/>
        <v>1.3794613531858988E-2</v>
      </c>
      <c r="H10" s="4">
        <v>5</v>
      </c>
      <c r="I10">
        <v>6</v>
      </c>
      <c r="J10">
        <v>104</v>
      </c>
      <c r="K10" s="95">
        <f t="shared" si="0"/>
        <v>115</v>
      </c>
      <c r="L10" s="39">
        <v>2851.42</v>
      </c>
      <c r="M10" s="39">
        <v>2209.1983332999998</v>
      </c>
      <c r="N10" s="39">
        <v>57923.460832999997</v>
      </c>
      <c r="O10" s="98">
        <f t="shared" si="3"/>
        <v>62984.079166299998</v>
      </c>
      <c r="P10" s="128"/>
      <c r="Q10" s="118"/>
      <c r="U10" s="122"/>
    </row>
    <row r="11" spans="1:21" x14ac:dyDescent="0.2">
      <c r="A11" s="4">
        <v>8</v>
      </c>
      <c r="B11" s="15" t="s">
        <v>11</v>
      </c>
      <c r="C11" s="73">
        <v>31</v>
      </c>
      <c r="D11" s="73">
        <v>24</v>
      </c>
      <c r="E11" s="73">
        <v>262</v>
      </c>
      <c r="F11" s="95">
        <f t="shared" si="1"/>
        <v>317</v>
      </c>
      <c r="G11" s="129">
        <f t="shared" si="2"/>
        <v>2.3136997299467194E-2</v>
      </c>
      <c r="H11" s="4">
        <v>17</v>
      </c>
      <c r="I11">
        <v>9</v>
      </c>
      <c r="J11">
        <v>150</v>
      </c>
      <c r="K11" s="95">
        <f t="shared" si="0"/>
        <v>176</v>
      </c>
      <c r="L11" s="39">
        <v>12543.429167</v>
      </c>
      <c r="M11" s="39">
        <v>8680.23</v>
      </c>
      <c r="N11" s="39">
        <v>99433.089166999998</v>
      </c>
      <c r="O11" s="98">
        <f t="shared" si="3"/>
        <v>120656.748334</v>
      </c>
      <c r="P11" s="128"/>
      <c r="Q11" s="118"/>
    </row>
    <row r="12" spans="1:21" x14ac:dyDescent="0.2">
      <c r="A12" s="4">
        <v>9</v>
      </c>
      <c r="B12" s="15" t="s">
        <v>153</v>
      </c>
      <c r="C12" s="73">
        <v>20</v>
      </c>
      <c r="D12" s="73">
        <v>11</v>
      </c>
      <c r="E12" s="73">
        <v>127</v>
      </c>
      <c r="F12" s="95">
        <f t="shared" si="1"/>
        <v>158</v>
      </c>
      <c r="G12" s="129">
        <f t="shared" si="2"/>
        <v>1.1532004963141376E-2</v>
      </c>
      <c r="H12" s="4">
        <v>13</v>
      </c>
      <c r="I12">
        <v>8</v>
      </c>
      <c r="J12">
        <v>77</v>
      </c>
      <c r="K12" s="95">
        <f t="shared" si="0"/>
        <v>98</v>
      </c>
      <c r="L12" s="39">
        <v>8763.9825000000001</v>
      </c>
      <c r="M12" s="39">
        <v>2258.36</v>
      </c>
      <c r="N12" s="39">
        <v>32707.653332999998</v>
      </c>
      <c r="O12" s="98">
        <f t="shared" si="3"/>
        <v>43729.995833000001</v>
      </c>
      <c r="P12" s="128"/>
      <c r="Q12" s="118"/>
    </row>
    <row r="13" spans="1:21" x14ac:dyDescent="0.2">
      <c r="A13" s="4">
        <v>10</v>
      </c>
      <c r="B13" s="15" t="s">
        <v>13</v>
      </c>
      <c r="C13" s="73">
        <v>82</v>
      </c>
      <c r="D13" s="73">
        <v>16</v>
      </c>
      <c r="E13" s="73">
        <v>169</v>
      </c>
      <c r="F13" s="95">
        <f t="shared" si="1"/>
        <v>267</v>
      </c>
      <c r="G13" s="129">
        <f t="shared" si="2"/>
        <v>1.9487628640245239E-2</v>
      </c>
      <c r="H13" s="4">
        <v>41</v>
      </c>
      <c r="I13">
        <v>8</v>
      </c>
      <c r="J13">
        <v>100</v>
      </c>
      <c r="K13" s="95">
        <f t="shared" si="0"/>
        <v>149</v>
      </c>
      <c r="L13" s="39">
        <v>38014.99</v>
      </c>
      <c r="M13" s="39">
        <v>6545.7166667000001</v>
      </c>
      <c r="N13" s="39">
        <v>63520.589166999998</v>
      </c>
      <c r="O13" s="98">
        <f t="shared" si="3"/>
        <v>108081.29583369999</v>
      </c>
      <c r="P13" s="128"/>
      <c r="Q13" s="118"/>
    </row>
    <row r="14" spans="1:21" x14ac:dyDescent="0.2">
      <c r="A14" s="4">
        <v>11</v>
      </c>
      <c r="B14" s="15" t="s">
        <v>14</v>
      </c>
      <c r="C14" s="73">
        <v>4</v>
      </c>
      <c r="D14" s="73">
        <v>0</v>
      </c>
      <c r="E14" s="73">
        <v>11</v>
      </c>
      <c r="F14" s="95">
        <f t="shared" si="1"/>
        <v>15</v>
      </c>
      <c r="G14" s="129">
        <f t="shared" si="2"/>
        <v>1.0948105977665863E-3</v>
      </c>
      <c r="H14" s="4">
        <v>2</v>
      </c>
      <c r="I14">
        <v>0</v>
      </c>
      <c r="J14">
        <v>7</v>
      </c>
      <c r="K14" s="95">
        <f t="shared" si="0"/>
        <v>9</v>
      </c>
      <c r="L14" s="39">
        <v>652.06916666999996</v>
      </c>
      <c r="M14" s="39">
        <v>0</v>
      </c>
      <c r="N14" s="39">
        <v>2575.9175</v>
      </c>
      <c r="O14" s="98">
        <f t="shared" si="3"/>
        <v>3227.98666667</v>
      </c>
      <c r="P14" s="128"/>
      <c r="Q14" s="118"/>
    </row>
    <row r="15" spans="1:21" x14ac:dyDescent="0.2">
      <c r="A15" s="4">
        <v>12</v>
      </c>
      <c r="B15" s="15" t="s">
        <v>15</v>
      </c>
      <c r="C15" s="73">
        <v>80</v>
      </c>
      <c r="D15" s="73">
        <v>44</v>
      </c>
      <c r="E15" s="73">
        <v>261</v>
      </c>
      <c r="F15" s="95">
        <f t="shared" si="1"/>
        <v>385</v>
      </c>
      <c r="G15" s="129">
        <f t="shared" si="2"/>
        <v>2.8100138676009051E-2</v>
      </c>
      <c r="H15" s="4">
        <v>41</v>
      </c>
      <c r="I15">
        <v>25</v>
      </c>
      <c r="J15">
        <v>146</v>
      </c>
      <c r="K15" s="95">
        <f t="shared" si="0"/>
        <v>212</v>
      </c>
      <c r="L15" s="39">
        <v>40319.153333000002</v>
      </c>
      <c r="M15" s="39">
        <v>19430.482499999998</v>
      </c>
      <c r="N15" s="39">
        <v>94823.007500000007</v>
      </c>
      <c r="O15" s="98">
        <f t="shared" si="3"/>
        <v>154572.64333300001</v>
      </c>
      <c r="P15" s="128"/>
      <c r="Q15" s="118"/>
    </row>
    <row r="16" spans="1:21" x14ac:dyDescent="0.2">
      <c r="A16" s="4">
        <v>13</v>
      </c>
      <c r="B16" s="15" t="s">
        <v>16</v>
      </c>
      <c r="C16" s="73">
        <v>70</v>
      </c>
      <c r="D16" s="73">
        <v>29</v>
      </c>
      <c r="E16" s="73">
        <v>373</v>
      </c>
      <c r="F16" s="95">
        <f t="shared" si="1"/>
        <v>472</v>
      </c>
      <c r="G16" s="129">
        <f t="shared" si="2"/>
        <v>3.4450040143055249E-2</v>
      </c>
      <c r="H16" s="4">
        <v>45</v>
      </c>
      <c r="I16">
        <v>15</v>
      </c>
      <c r="J16">
        <v>203</v>
      </c>
      <c r="K16" s="95">
        <f t="shared" si="0"/>
        <v>263</v>
      </c>
      <c r="L16" s="39">
        <v>38361.970832999999</v>
      </c>
      <c r="M16" s="39">
        <v>12146.745000000001</v>
      </c>
      <c r="N16" s="39">
        <v>174863.22750000001</v>
      </c>
      <c r="O16" s="98">
        <f t="shared" si="3"/>
        <v>225371.943333</v>
      </c>
      <c r="P16" s="128"/>
      <c r="Q16" s="118"/>
    </row>
    <row r="17" spans="1:17" x14ac:dyDescent="0.2">
      <c r="A17" s="4">
        <v>14</v>
      </c>
      <c r="B17" s="15" t="s">
        <v>17</v>
      </c>
      <c r="C17" s="73">
        <v>9</v>
      </c>
      <c r="D17" s="73">
        <v>0</v>
      </c>
      <c r="E17" s="73">
        <v>15</v>
      </c>
      <c r="F17" s="95">
        <f t="shared" si="1"/>
        <v>24</v>
      </c>
      <c r="G17" s="129">
        <f t="shared" si="2"/>
        <v>1.7516969564265383E-3</v>
      </c>
      <c r="H17" s="4">
        <v>3</v>
      </c>
      <c r="I17">
        <v>0</v>
      </c>
      <c r="J17">
        <v>8</v>
      </c>
      <c r="K17" s="95">
        <f t="shared" si="0"/>
        <v>11</v>
      </c>
      <c r="L17" s="39">
        <v>1524.38</v>
      </c>
      <c r="M17" s="39">
        <v>0</v>
      </c>
      <c r="N17" s="39">
        <v>2864.7016666999998</v>
      </c>
      <c r="O17" s="98">
        <f t="shared" si="3"/>
        <v>4389.0816666999999</v>
      </c>
      <c r="P17" s="128"/>
      <c r="Q17" s="118"/>
    </row>
    <row r="18" spans="1:17" x14ac:dyDescent="0.2">
      <c r="A18" s="4">
        <v>15</v>
      </c>
      <c r="B18" s="15" t="s">
        <v>18</v>
      </c>
      <c r="C18" s="73">
        <v>299</v>
      </c>
      <c r="D18" s="73">
        <v>58</v>
      </c>
      <c r="E18" s="73">
        <v>835</v>
      </c>
      <c r="F18" s="95">
        <f t="shared" si="1"/>
        <v>1192</v>
      </c>
      <c r="G18" s="129">
        <f t="shared" si="2"/>
        <v>8.7000948835851397E-2</v>
      </c>
      <c r="H18" s="4">
        <v>164</v>
      </c>
      <c r="I18">
        <v>32</v>
      </c>
      <c r="J18">
        <v>484</v>
      </c>
      <c r="K18" s="95">
        <f t="shared" si="0"/>
        <v>680</v>
      </c>
      <c r="L18" s="39">
        <v>197475.86082999999</v>
      </c>
      <c r="M18" s="39">
        <v>31642.086667</v>
      </c>
      <c r="N18" s="39">
        <v>409810.83</v>
      </c>
      <c r="O18" s="98">
        <f t="shared" si="3"/>
        <v>638928.77749700006</v>
      </c>
      <c r="P18" s="128"/>
      <c r="Q18" s="118"/>
    </row>
    <row r="19" spans="1:17" x14ac:dyDescent="0.2">
      <c r="A19" s="4">
        <v>16</v>
      </c>
      <c r="B19" s="15" t="s">
        <v>19</v>
      </c>
      <c r="C19" s="73">
        <v>522</v>
      </c>
      <c r="D19" s="73">
        <v>182</v>
      </c>
      <c r="E19" s="73">
        <v>1490</v>
      </c>
      <c r="F19" s="95">
        <f t="shared" si="1"/>
        <v>2194</v>
      </c>
      <c r="G19" s="129">
        <f t="shared" si="2"/>
        <v>0.16013429676665936</v>
      </c>
      <c r="H19" s="4">
        <v>261</v>
      </c>
      <c r="I19">
        <v>87</v>
      </c>
      <c r="J19">
        <v>883</v>
      </c>
      <c r="K19" s="95">
        <f t="shared" si="0"/>
        <v>1231</v>
      </c>
      <c r="L19" s="39">
        <v>249002.31417</v>
      </c>
      <c r="M19" s="39">
        <v>77049.960000000006</v>
      </c>
      <c r="N19" s="39">
        <v>602579.71583</v>
      </c>
      <c r="O19" s="98">
        <f t="shared" si="3"/>
        <v>928631.99</v>
      </c>
      <c r="P19" s="128"/>
      <c r="Q19" s="118"/>
    </row>
    <row r="20" spans="1:17" x14ac:dyDescent="0.2">
      <c r="A20" s="4">
        <v>17</v>
      </c>
      <c r="B20" s="15" t="s">
        <v>20</v>
      </c>
      <c r="C20" s="73">
        <v>10</v>
      </c>
      <c r="D20" s="73">
        <v>2</v>
      </c>
      <c r="E20" s="73">
        <v>21</v>
      </c>
      <c r="F20" s="95">
        <f t="shared" si="1"/>
        <v>33</v>
      </c>
      <c r="G20" s="129">
        <f t="shared" si="2"/>
        <v>2.4085833150864901E-3</v>
      </c>
      <c r="H20" s="4">
        <v>7</v>
      </c>
      <c r="I20">
        <v>1</v>
      </c>
      <c r="J20">
        <v>14</v>
      </c>
      <c r="K20" s="95">
        <f t="shared" si="0"/>
        <v>22</v>
      </c>
      <c r="L20" s="39">
        <v>4676.2408333000003</v>
      </c>
      <c r="M20" s="39">
        <v>814.10333333000005</v>
      </c>
      <c r="N20" s="39">
        <v>5284.1424999999999</v>
      </c>
      <c r="O20" s="98">
        <f t="shared" si="3"/>
        <v>10774.48666663</v>
      </c>
      <c r="P20" s="128"/>
      <c r="Q20" s="118"/>
    </row>
    <row r="21" spans="1:17" x14ac:dyDescent="0.2">
      <c r="A21" s="4">
        <v>18</v>
      </c>
      <c r="B21" s="15" t="s">
        <v>21</v>
      </c>
      <c r="C21" s="73">
        <v>32</v>
      </c>
      <c r="D21" s="73">
        <v>10</v>
      </c>
      <c r="E21" s="73">
        <v>103</v>
      </c>
      <c r="F21" s="95">
        <f t="shared" si="1"/>
        <v>145</v>
      </c>
      <c r="G21" s="129">
        <f t="shared" si="2"/>
        <v>1.0583169111743668E-2</v>
      </c>
      <c r="H21" s="4">
        <v>17</v>
      </c>
      <c r="I21">
        <v>6</v>
      </c>
      <c r="J21">
        <v>55</v>
      </c>
      <c r="K21" s="95">
        <f t="shared" si="0"/>
        <v>78</v>
      </c>
      <c r="L21" s="39">
        <v>11967.7675</v>
      </c>
      <c r="M21" s="39">
        <v>2730.5416667</v>
      </c>
      <c r="N21" s="39">
        <v>30101.478332999999</v>
      </c>
      <c r="O21" s="98">
        <f t="shared" si="3"/>
        <v>44799.787499700004</v>
      </c>
      <c r="P21" s="128"/>
      <c r="Q21" s="118"/>
    </row>
    <row r="22" spans="1:17" x14ac:dyDescent="0.2">
      <c r="A22" s="4">
        <v>19</v>
      </c>
      <c r="B22" s="15" t="s">
        <v>22</v>
      </c>
      <c r="C22" s="73">
        <v>39</v>
      </c>
      <c r="D22" s="73">
        <v>12</v>
      </c>
      <c r="E22" s="73">
        <v>96</v>
      </c>
      <c r="F22" s="95">
        <f t="shared" si="1"/>
        <v>147</v>
      </c>
      <c r="G22" s="129">
        <f t="shared" si="2"/>
        <v>1.0729143858112546E-2</v>
      </c>
      <c r="H22" s="4">
        <v>21</v>
      </c>
      <c r="I22">
        <v>4</v>
      </c>
      <c r="J22">
        <v>53</v>
      </c>
      <c r="K22" s="95">
        <f t="shared" si="0"/>
        <v>78</v>
      </c>
      <c r="L22" s="39">
        <v>16153.009167</v>
      </c>
      <c r="M22" s="39">
        <v>4674.7349999999997</v>
      </c>
      <c r="N22" s="39">
        <v>27582.511666999999</v>
      </c>
      <c r="O22" s="98">
        <f t="shared" si="3"/>
        <v>48410.255833999996</v>
      </c>
      <c r="P22" s="128"/>
      <c r="Q22" s="118"/>
    </row>
    <row r="23" spans="1:17" x14ac:dyDescent="0.2">
      <c r="A23" s="4">
        <v>20</v>
      </c>
      <c r="B23" s="15" t="s">
        <v>23</v>
      </c>
      <c r="C23" s="73">
        <v>0</v>
      </c>
      <c r="D23" s="73">
        <v>1</v>
      </c>
      <c r="E23" s="73">
        <v>82</v>
      </c>
      <c r="F23" s="95">
        <f t="shared" si="1"/>
        <v>83</v>
      </c>
      <c r="G23" s="129">
        <f t="shared" si="2"/>
        <v>6.0579519743084445E-3</v>
      </c>
      <c r="H23" s="4">
        <v>0</v>
      </c>
      <c r="I23">
        <v>1</v>
      </c>
      <c r="J23">
        <v>56</v>
      </c>
      <c r="K23" s="95">
        <f t="shared" si="0"/>
        <v>57</v>
      </c>
      <c r="L23" s="39">
        <v>0</v>
      </c>
      <c r="M23" s="39">
        <v>238.03</v>
      </c>
      <c r="N23" s="39">
        <v>29453.0275</v>
      </c>
      <c r="O23" s="98">
        <f t="shared" si="3"/>
        <v>29691.057499999999</v>
      </c>
      <c r="P23" s="128"/>
      <c r="Q23" s="118"/>
    </row>
    <row r="24" spans="1:17" x14ac:dyDescent="0.2">
      <c r="A24" s="4">
        <v>21</v>
      </c>
      <c r="B24" s="15" t="s">
        <v>24</v>
      </c>
      <c r="C24" s="73">
        <v>31</v>
      </c>
      <c r="D24" s="73">
        <v>29</v>
      </c>
      <c r="E24" s="73">
        <v>229</v>
      </c>
      <c r="F24" s="95">
        <f t="shared" si="1"/>
        <v>289</v>
      </c>
      <c r="G24" s="129">
        <f t="shared" si="2"/>
        <v>2.1093350850302898E-2</v>
      </c>
      <c r="H24" s="4">
        <v>20</v>
      </c>
      <c r="I24">
        <v>17</v>
      </c>
      <c r="J24">
        <v>144</v>
      </c>
      <c r="K24" s="95">
        <f t="shared" si="0"/>
        <v>181</v>
      </c>
      <c r="L24" s="39">
        <v>8209.7491666999995</v>
      </c>
      <c r="M24" s="39">
        <v>9018.4358333</v>
      </c>
      <c r="N24" s="39">
        <v>65403.498333000003</v>
      </c>
      <c r="O24" s="98">
        <f t="shared" si="3"/>
        <v>82631.683332999994</v>
      </c>
      <c r="P24" s="128"/>
      <c r="Q24" s="118"/>
    </row>
    <row r="25" spans="1:17" x14ac:dyDescent="0.2">
      <c r="A25" s="4">
        <v>22</v>
      </c>
      <c r="B25" s="15" t="s">
        <v>25</v>
      </c>
      <c r="C25" s="73">
        <v>55</v>
      </c>
      <c r="D25" s="73">
        <v>26</v>
      </c>
      <c r="E25" s="73">
        <v>250</v>
      </c>
      <c r="F25" s="95">
        <f t="shared" si="1"/>
        <v>331</v>
      </c>
      <c r="G25" s="129">
        <f t="shared" si="2"/>
        <v>2.415882052404934E-2</v>
      </c>
      <c r="H25" s="4">
        <v>31</v>
      </c>
      <c r="I25">
        <v>17</v>
      </c>
      <c r="J25">
        <v>155</v>
      </c>
      <c r="K25" s="95">
        <f t="shared" si="0"/>
        <v>203</v>
      </c>
      <c r="L25" s="39">
        <v>19768.818332999999</v>
      </c>
      <c r="M25" s="39">
        <v>7786.9891667000002</v>
      </c>
      <c r="N25" s="39">
        <v>70712.395000000004</v>
      </c>
      <c r="O25" s="98">
        <f t="shared" si="3"/>
        <v>98268.202499700012</v>
      </c>
      <c r="P25" s="128"/>
      <c r="Q25" s="118"/>
    </row>
    <row r="26" spans="1:17" x14ac:dyDescent="0.2">
      <c r="A26" s="4">
        <v>23</v>
      </c>
      <c r="B26" s="15" t="s">
        <v>26</v>
      </c>
      <c r="C26" s="73">
        <v>8</v>
      </c>
      <c r="D26" s="73">
        <v>0</v>
      </c>
      <c r="E26" s="73">
        <v>86</v>
      </c>
      <c r="F26" s="95">
        <f>SUM(C26:E26)</f>
        <v>94</v>
      </c>
      <c r="G26" s="129">
        <f t="shared" si="2"/>
        <v>6.8608130793372749E-3</v>
      </c>
      <c r="H26" s="4">
        <v>4</v>
      </c>
      <c r="I26">
        <v>0</v>
      </c>
      <c r="J26">
        <v>60</v>
      </c>
      <c r="K26" s="95">
        <f t="shared" si="0"/>
        <v>64</v>
      </c>
      <c r="L26" s="39">
        <v>2557.0349999999999</v>
      </c>
      <c r="M26" s="39">
        <v>0</v>
      </c>
      <c r="N26" s="39">
        <v>25002.369167000001</v>
      </c>
      <c r="O26" s="98">
        <f t="shared" si="3"/>
        <v>27559.404167000001</v>
      </c>
      <c r="P26" s="128"/>
      <c r="Q26" s="118"/>
    </row>
    <row r="27" spans="1:17" x14ac:dyDescent="0.2">
      <c r="A27" s="4">
        <v>30</v>
      </c>
      <c r="B27" s="15" t="s">
        <v>27</v>
      </c>
      <c r="C27" s="73">
        <v>2096</v>
      </c>
      <c r="D27" s="73">
        <v>351</v>
      </c>
      <c r="E27" s="73">
        <v>1470</v>
      </c>
      <c r="F27" s="95">
        <f>SUM(C27:E27)</f>
        <v>3917</v>
      </c>
      <c r="G27" s="129">
        <f t="shared" si="2"/>
        <v>0.28589154076344792</v>
      </c>
      <c r="H27" s="4">
        <v>1184</v>
      </c>
      <c r="I27">
        <v>199</v>
      </c>
      <c r="J27">
        <v>878</v>
      </c>
      <c r="K27" s="95">
        <f t="shared" si="0"/>
        <v>2261</v>
      </c>
      <c r="L27" s="39">
        <v>926464.37</v>
      </c>
      <c r="M27" s="39">
        <v>135020.24249999999</v>
      </c>
      <c r="N27" s="39">
        <v>539455.17166999995</v>
      </c>
      <c r="O27" s="98">
        <f t="shared" si="3"/>
        <v>1600939.7841699999</v>
      </c>
      <c r="P27" s="128"/>
      <c r="Q27" s="118"/>
    </row>
    <row r="28" spans="1:17" x14ac:dyDescent="0.2">
      <c r="A28" s="1"/>
      <c r="B28" s="61" t="s">
        <v>3</v>
      </c>
      <c r="C28" s="103">
        <f>SUM(C4:C27)</f>
        <v>4160</v>
      </c>
      <c r="D28" s="103">
        <f>SUM(D4:D27)</f>
        <v>1094</v>
      </c>
      <c r="E28" s="103">
        <f>SUM(E4:E27)</f>
        <v>8447</v>
      </c>
      <c r="F28" s="104">
        <f>SUM(F4:F27)</f>
        <v>13701</v>
      </c>
      <c r="G28" s="103"/>
      <c r="H28" s="130">
        <f t="shared" ref="H28:O28" si="4">SUM(H4:H27)</f>
        <v>2284</v>
      </c>
      <c r="I28" s="103">
        <f>SUM(I4:I27)</f>
        <v>588</v>
      </c>
      <c r="J28" s="103">
        <f t="shared" si="4"/>
        <v>4981</v>
      </c>
      <c r="K28" s="104">
        <f t="shared" si="4"/>
        <v>7853</v>
      </c>
      <c r="L28" s="105">
        <f t="shared" si="4"/>
        <v>1946507.8316692701</v>
      </c>
      <c r="M28" s="105">
        <f t="shared" si="4"/>
        <v>437661.8133334</v>
      </c>
      <c r="N28" s="105">
        <f>SUM(N4:N27)</f>
        <v>3238380.7625067006</v>
      </c>
      <c r="O28" s="106">
        <f t="shared" si="4"/>
        <v>5622550.4075093716</v>
      </c>
      <c r="P28" t="s">
        <v>112</v>
      </c>
      <c r="Q28" s="118"/>
    </row>
    <row r="31" spans="1:17" x14ac:dyDescent="0.2">
      <c r="D31" t="s">
        <v>112</v>
      </c>
      <c r="I31" t="s">
        <v>112</v>
      </c>
      <c r="J31" t="s">
        <v>112</v>
      </c>
      <c r="O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6" x14ac:dyDescent="0.2">
      <c r="F33" t="s">
        <v>112</v>
      </c>
      <c r="H33" t="s">
        <v>112</v>
      </c>
      <c r="K33" t="s">
        <v>112</v>
      </c>
      <c r="O33" t="s">
        <v>112</v>
      </c>
      <c r="P33" t="s">
        <v>112</v>
      </c>
    </row>
    <row r="34" spans="6:16" x14ac:dyDescent="0.2">
      <c r="H34" t="s">
        <v>112</v>
      </c>
      <c r="J34" t="s">
        <v>112</v>
      </c>
    </row>
    <row r="35" spans="6:16" x14ac:dyDescent="0.2">
      <c r="K35" t="s">
        <v>112</v>
      </c>
      <c r="M35" t="s">
        <v>112</v>
      </c>
    </row>
    <row r="38" spans="6:16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C4" sqref="C4"/>
    </sheetView>
  </sheetViews>
  <sheetFormatPr defaultRowHeight="15" x14ac:dyDescent="0.2"/>
  <cols>
    <col min="2" max="2" width="14.109375" customWidth="1"/>
    <col min="6" max="6" width="10" bestFit="1" customWidth="1"/>
    <col min="10" max="10" width="10" bestFit="1" customWidth="1"/>
    <col min="11" max="11" width="16" customWidth="1"/>
    <col min="12" max="12" width="12.109375" customWidth="1"/>
    <col min="13" max="13" width="14.109375" bestFit="1" customWidth="1"/>
    <col min="14" max="14" width="12" bestFit="1" customWidth="1"/>
    <col min="15" max="15" width="13.109375" bestFit="1" customWidth="1"/>
  </cols>
  <sheetData>
    <row r="1" spans="1:15" ht="15.75" x14ac:dyDescent="0.25">
      <c r="B1" s="13" t="s">
        <v>154</v>
      </c>
    </row>
    <row r="2" spans="1:15" ht="15.75" x14ac:dyDescent="0.25">
      <c r="C2" s="71" t="s">
        <v>109</v>
      </c>
      <c r="D2" s="2"/>
      <c r="E2" s="2"/>
      <c r="F2" s="3"/>
      <c r="G2" s="71" t="s">
        <v>110</v>
      </c>
      <c r="H2" s="2"/>
      <c r="I2" s="2"/>
      <c r="J2" s="3"/>
      <c r="K2" s="75" t="s">
        <v>55</v>
      </c>
      <c r="L2" s="4"/>
    </row>
    <row r="3" spans="1:15" ht="15.75" x14ac:dyDescent="0.25"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131" t="s">
        <v>56</v>
      </c>
      <c r="L3" s="4"/>
    </row>
    <row r="4" spans="1:15" x14ac:dyDescent="0.2">
      <c r="A4">
        <f>'SFY 09'!A4</f>
        <v>1</v>
      </c>
      <c r="B4" t="str">
        <f>'SFY 09'!B4</f>
        <v>Allegany</v>
      </c>
      <c r="C4" s="124">
        <f>AVERAGE('Jul 16'!C4,'Aug 16'!C4,'Sep 16'!C4,'Oct 16'!C4,'Nov 16'!C4,'Dec 16'!C4,'Jan 17'!C4,'Feb 17'!C4,'Mar 17'!C4,'Apr 17'!C4,'May 17'!C4,'Jun 17'!C4)</f>
        <v>16.583333333333332</v>
      </c>
      <c r="D4" s="124">
        <f>AVERAGE('Jul 16'!D4,'Aug 16'!D4,'Sep 16'!D4,'Oct 16'!D4,'Nov 16'!D4,'Dec 16'!D4,'Jan 17'!D4,'Feb 17'!D4,'Mar 17'!D4,'Apr 17'!D4,'May 17'!D4,'Jun 17'!D4)</f>
        <v>9</v>
      </c>
      <c r="E4" s="124">
        <f>AVERAGE('Jul 16'!E4,'Aug 16'!E4,'Sep 16'!E4,'Oct 16'!E4,'Nov 16'!E4,'Dec 16'!E4,'Jan 17'!E4,'Feb 17'!E4,'Mar 17'!E4,'Apr 17'!E4,'May 17'!E4,'Jun 17'!E4)</f>
        <v>121.75</v>
      </c>
      <c r="F4" s="20">
        <f t="shared" ref="F4:F26" si="0">SUM(C4:E4)</f>
        <v>147.33333333333334</v>
      </c>
      <c r="G4" s="124">
        <f>('Jul 16'!H4+'Sep 16'!H4+'Oct 16'!H4+'Nov 16'!H4+'Dec 16'!H4+'Jan 17'!H4+'Feb 17'!H4+'Mar 17'!H4+'Apr 17'!H4+'May 17'!H4+'Jun 17'!H4)/12</f>
        <v>9.3333333333333339</v>
      </c>
      <c r="H4" s="124">
        <f>('Jul 16'!I4+'Sep 16'!I4+'Oct 16'!I4+'Nov 16'!I4+'Dec 16'!I4+'Jan 17'!I4+'Feb 17'!I4+'Mar 17'!I4+'Apr 17'!I4+'May 17'!I4+'Jun 17'!I4)/12</f>
        <v>5.583333333333333</v>
      </c>
      <c r="I4" s="124">
        <f>('Jul 16'!J4+'Sep 16'!J4+'Oct 16'!J4+'Nov 16'!J4+'Dec 16'!J4+'Jan 17'!J4+'Feb 17'!J4+'Mar 17'!J4+'Apr 17'!J4+'May 17'!J4+'Jun 17'!J4)/12</f>
        <v>62.833333333333336</v>
      </c>
      <c r="J4" s="19">
        <f>SUM(G4:I4)</f>
        <v>77.75</v>
      </c>
      <c r="K4" s="137">
        <v>544740.85800840391</v>
      </c>
      <c r="L4" s="121"/>
      <c r="M4" s="39">
        <f>SUM('Jul 16:Jun 17'!O4)</f>
        <v>467715.86328660004</v>
      </c>
      <c r="N4" s="197">
        <f>K4-M4</f>
        <v>77024.994721803872</v>
      </c>
      <c r="O4" s="39"/>
    </row>
    <row r="5" spans="1:15" x14ac:dyDescent="0.2">
      <c r="A5">
        <f>'SFY 09'!A5</f>
        <v>2</v>
      </c>
      <c r="B5" t="str">
        <f>'SFY 09'!B5</f>
        <v>Anne Arundel</v>
      </c>
      <c r="C5" s="125">
        <f>AVERAGE('Jul 16'!C5,'Aug 16'!C5,'Sep 16'!C5,'Oct 16'!C5,'Nov 16'!C5,'Dec 16'!C5,'Jan 17'!C5,'Feb 17'!C5,'Mar 17'!C5,'Apr 17'!C5,'May 17'!C5,'Jun 17'!C5)</f>
        <v>62.833333333333336</v>
      </c>
      <c r="D5" s="125">
        <f>AVERAGE('Jul 16'!D5,'Aug 16'!D5,'Sep 16'!D5,'Oct 16'!D5,'Nov 16'!D5,'Dec 16'!D5,'Jan 17'!D5,'Feb 17'!D5,'Mar 17'!D5,'Apr 17'!D5,'May 17'!D5,'Jun 17'!D5)</f>
        <v>37.583333333333336</v>
      </c>
      <c r="E5" s="125">
        <f>AVERAGE('Jul 16'!E5,'Aug 16'!E5,'Sep 16'!E5,'Oct 16'!E5,'Nov 16'!E5,'Dec 16'!E5,'Jan 17'!E5,'Feb 17'!E5,'Mar 17'!E5,'Apr 17'!E5,'May 17'!E5,'Jun 17'!E5)</f>
        <v>333.5</v>
      </c>
      <c r="F5" s="10">
        <f t="shared" si="0"/>
        <v>433.91666666666669</v>
      </c>
      <c r="G5" s="125">
        <f>('Jul 16'!H5+'Sep 16'!H5+'Oct 16'!H5+'Nov 16'!H5+'Dec 16'!H5+'Jan 17'!H5+'Feb 17'!H5+'Mar 17'!H5+'Apr 17'!H5+'May 17'!H5+'Jun 17'!H5)/12</f>
        <v>34.083333333333336</v>
      </c>
      <c r="H5" s="10">
        <f>('Jul 16'!I5+'Sep 16'!I5+'Oct 16'!I5+'Nov 16'!I5+'Dec 16'!I5+'Jan 17'!I5+'Feb 17'!I5+'Mar 17'!I5+'Apr 17'!I5+'May 17'!I5+'Jun 17'!I5)/12</f>
        <v>18.416666666666668</v>
      </c>
      <c r="I5" s="10">
        <f>('Jul 16'!J5+'Sep 16'!J5+'Oct 16'!J5+'Nov 16'!J5+'Dec 16'!J5+'Jan 17'!J5+'Feb 17'!J5+'Mar 17'!J5+'Apr 17'!J5+'May 17'!J5+'Jun 17'!J5)/12</f>
        <v>174.33333333333334</v>
      </c>
      <c r="J5" s="9">
        <f t="shared" ref="J5:J26" si="1">SUM(G5:I5)</f>
        <v>226.83333333333334</v>
      </c>
      <c r="K5" s="138">
        <v>2223896.8538064882</v>
      </c>
      <c r="L5" s="121"/>
      <c r="M5" s="39">
        <f>SUM('Jul 16:Jun 17'!O5)</f>
        <v>1903310.1103000001</v>
      </c>
      <c r="N5" s="197">
        <f t="shared" ref="N5:N27" si="2">K5-M5</f>
        <v>320586.74350648816</v>
      </c>
      <c r="O5" s="39"/>
    </row>
    <row r="6" spans="1:15" x14ac:dyDescent="0.2">
      <c r="A6">
        <f>'SFY 09'!A6</f>
        <v>3</v>
      </c>
      <c r="B6" t="str">
        <f>'SFY 09'!B6</f>
        <v>Baltimore Co</v>
      </c>
      <c r="C6" s="125">
        <f>AVERAGE('Jul 16'!C6,'Aug 16'!C6,'Sep 16'!C6,'Oct 16'!C6,'Nov 16'!C6,'Dec 16'!C6,'Jan 17'!C6,'Feb 17'!C6,'Mar 17'!C6,'Apr 17'!C6,'May 17'!C6,'Jun 17'!C6)</f>
        <v>657.75</v>
      </c>
      <c r="D6" s="125">
        <f>AVERAGE('Jul 16'!D6,'Aug 16'!D6,'Sep 16'!D6,'Oct 16'!D6,'Nov 16'!D6,'Dec 16'!D6,'Jan 17'!D6,'Feb 17'!D6,'Mar 17'!D6,'Apr 17'!D6,'May 17'!D6,'Jun 17'!D6)</f>
        <v>244.58333333333334</v>
      </c>
      <c r="E6" s="125">
        <f>AVERAGE('Jul 16'!E6,'Aug 16'!E6,'Sep 16'!E6,'Oct 16'!E6,'Nov 16'!E6,'Dec 16'!E6,'Jan 17'!E6,'Feb 17'!E6,'Mar 17'!E6,'Apr 17'!E6,'May 17'!E6,'Jun 17'!E6)</f>
        <v>1730.6666666666667</v>
      </c>
      <c r="F6" s="10">
        <f t="shared" si="0"/>
        <v>2633</v>
      </c>
      <c r="G6" s="125">
        <f>('Jul 16'!H6+'Sep 16'!H6+'Oct 16'!H6+'Nov 16'!H6+'Dec 16'!H6+'Jan 17'!H6+'Feb 17'!H6+'Mar 17'!H6+'Apr 17'!H6+'May 17'!H6+'Jun 17'!H6)/12</f>
        <v>322.83333333333331</v>
      </c>
      <c r="H6" s="10">
        <f>('Jul 16'!I6+'Sep 16'!I6+'Oct 16'!I6+'Nov 16'!I6+'Dec 16'!I6+'Jan 17'!I6+'Feb 17'!I6+'Mar 17'!I6+'Apr 17'!I6+'May 17'!I6+'Jun 17'!I6)/12</f>
        <v>118.33333333333333</v>
      </c>
      <c r="I6" s="10">
        <f>('Jul 16'!J6+'Sep 16'!J6+'Oct 16'!J6+'Nov 16'!J6+'Dec 16'!J6+'Jan 17'!J6+'Feb 17'!J6+'Mar 17'!J6+'Apr 17'!J6+'May 17'!J6+'Jun 17'!J6)/12</f>
        <v>939.91666666666663</v>
      </c>
      <c r="J6" s="9">
        <f t="shared" si="1"/>
        <v>1381.0833333333333</v>
      </c>
      <c r="K6" s="138">
        <v>14849219.481647057</v>
      </c>
      <c r="L6" s="121"/>
      <c r="M6" s="39">
        <f>SUM('Jul 16:Jun 17'!O6)</f>
        <v>12682517.900780002</v>
      </c>
      <c r="N6" s="197">
        <f t="shared" si="2"/>
        <v>2166701.5808670558</v>
      </c>
      <c r="O6" s="39"/>
    </row>
    <row r="7" spans="1:15" x14ac:dyDescent="0.2">
      <c r="A7">
        <f>'SFY 09'!A7</f>
        <v>4</v>
      </c>
      <c r="B7" t="str">
        <f>'SFY 09'!B7</f>
        <v>Calvert</v>
      </c>
      <c r="C7" s="125">
        <f>AVERAGE('Jul 16'!C7,'Aug 16'!C7,'Sep 16'!C7,'Oct 16'!C7,'Nov 16'!C7,'Dec 16'!C7,'Jan 17'!C7,'Feb 17'!C7,'Mar 17'!C7,'Apr 17'!C7,'May 17'!C7,'Jun 17'!C7)</f>
        <v>16.25</v>
      </c>
      <c r="D7" s="125">
        <f>AVERAGE('Jul 16'!D7,'Aug 16'!D7,'Sep 16'!D7,'Oct 16'!D7,'Nov 16'!D7,'Dec 16'!D7,'Jan 17'!D7,'Feb 17'!D7,'Mar 17'!D7,'Apr 17'!D7,'May 17'!D7,'Jun 17'!D7)</f>
        <v>5.416666666666667</v>
      </c>
      <c r="E7" s="125">
        <f>AVERAGE('Jul 16'!E7,'Aug 16'!E7,'Sep 16'!E7,'Oct 16'!E7,'Nov 16'!E7,'Dec 16'!E7,'Jan 17'!E7,'Feb 17'!E7,'Mar 17'!E7,'Apr 17'!E7,'May 17'!E7,'Jun 17'!E7)</f>
        <v>84.333333333333329</v>
      </c>
      <c r="F7" s="10">
        <f t="shared" si="0"/>
        <v>106</v>
      </c>
      <c r="G7" s="125">
        <f>('Jul 16'!H7+'Sep 16'!H7+'Oct 16'!H7+'Nov 16'!H7+'Dec 16'!H7+'Jan 17'!H7+'Feb 17'!H7+'Mar 17'!H7+'Apr 17'!H7+'May 17'!H7+'Jun 17'!H7)/12</f>
        <v>8.3333333333333339</v>
      </c>
      <c r="H7" s="10">
        <f>('Jul 16'!I7+'Sep 16'!I7+'Oct 16'!I7+'Nov 16'!I7+'Dec 16'!I7+'Jan 17'!I7+'Feb 17'!I7+'Mar 17'!I7+'Apr 17'!I7+'May 17'!I7+'Jun 17'!I7)/12</f>
        <v>2.6666666666666665</v>
      </c>
      <c r="I7" s="10">
        <f>('Jul 16'!J7+'Sep 16'!J7+'Oct 16'!J7+'Nov 16'!J7+'Dec 16'!J7+'Jan 17'!J7+'Feb 17'!J7+'Mar 17'!J7+'Apr 17'!J7+'May 17'!J7+'Jun 17'!J7)/12</f>
        <v>46.75</v>
      </c>
      <c r="J7" s="9">
        <f t="shared" si="1"/>
        <v>57.75</v>
      </c>
      <c r="K7" s="138">
        <v>488336.3121512332</v>
      </c>
      <c r="L7" s="121"/>
      <c r="M7" s="39">
        <f>SUM('Jul 16:Jun 17'!O7)</f>
        <v>418113.90831059997</v>
      </c>
      <c r="N7" s="197">
        <f t="shared" si="2"/>
        <v>70222.403840633226</v>
      </c>
      <c r="O7" s="39"/>
    </row>
    <row r="8" spans="1:15" x14ac:dyDescent="0.2">
      <c r="A8">
        <f>'SFY 09'!A8</f>
        <v>5</v>
      </c>
      <c r="B8" t="str">
        <f>'SFY 09'!B8</f>
        <v>Caroline</v>
      </c>
      <c r="C8" s="125">
        <f>AVERAGE('Jul 16'!C8,'Aug 16'!C8,'Sep 16'!C8,'Oct 16'!C8,'Nov 16'!C8,'Dec 16'!C8,'Jan 17'!C8,'Feb 17'!C8,'Mar 17'!C8,'Apr 17'!C8,'May 17'!C8,'Jun 17'!C8)</f>
        <v>14.416666666666666</v>
      </c>
      <c r="D8" s="125">
        <f>AVERAGE('Jul 16'!D8,'Aug 16'!D8,'Sep 16'!D8,'Oct 16'!D8,'Nov 16'!D8,'Dec 16'!D8,'Jan 17'!D8,'Feb 17'!D8,'Mar 17'!D8,'Apr 17'!D8,'May 17'!D8,'Jun 17'!D8)</f>
        <v>2.5</v>
      </c>
      <c r="E8" s="125">
        <f>AVERAGE('Jul 16'!E8,'Aug 16'!E8,'Sep 16'!E8,'Oct 16'!E8,'Nov 16'!E8,'Dec 16'!E8,'Jan 17'!E8,'Feb 17'!E8,'Mar 17'!E8,'Apr 17'!E8,'May 17'!E8,'Jun 17'!E8)</f>
        <v>68.583333333333329</v>
      </c>
      <c r="F8" s="10">
        <f t="shared" si="0"/>
        <v>85.5</v>
      </c>
      <c r="G8" s="125">
        <f>('Jul 16'!H8+'Sep 16'!H8+'Oct 16'!H8+'Nov 16'!H8+'Dec 16'!H8+'Jan 17'!H8+'Feb 17'!H8+'Mar 17'!H8+'Apr 17'!H8+'May 17'!H8+'Jun 17'!H8)/12</f>
        <v>7.333333333333333</v>
      </c>
      <c r="H8" s="10">
        <f>('Jul 16'!I8+'Sep 16'!I8+'Oct 16'!I8+'Nov 16'!I8+'Dec 16'!I8+'Jan 17'!I8+'Feb 17'!I8+'Mar 17'!I8+'Apr 17'!I8+'May 17'!I8+'Jun 17'!I8)/12</f>
        <v>1.5</v>
      </c>
      <c r="I8" s="10">
        <f>('Jul 16'!J8+'Sep 16'!J8+'Oct 16'!J8+'Nov 16'!J8+'Dec 16'!J8+'Jan 17'!J8+'Feb 17'!J8+'Mar 17'!J8+'Apr 17'!J8+'May 17'!J8+'Jun 17'!J8)/12</f>
        <v>38.25</v>
      </c>
      <c r="J8" s="9">
        <f t="shared" si="1"/>
        <v>47.083333333333329</v>
      </c>
      <c r="K8" s="138">
        <v>344567.01674759435</v>
      </c>
      <c r="L8" s="121"/>
      <c r="M8" s="39">
        <f>SUM('Jul 16:Jun 17'!O8)</f>
        <v>295081.87581626995</v>
      </c>
      <c r="N8" s="197">
        <f t="shared" si="2"/>
        <v>49485.140931324393</v>
      </c>
      <c r="O8" s="39"/>
    </row>
    <row r="9" spans="1:15" x14ac:dyDescent="0.2">
      <c r="A9">
        <f>'SFY 09'!A9</f>
        <v>6</v>
      </c>
      <c r="B9" t="str">
        <f>'SFY 09'!B9</f>
        <v>Carroll</v>
      </c>
      <c r="C9" s="125">
        <f>AVERAGE('Jul 16'!C9,'Aug 16'!C9,'Sep 16'!C9,'Oct 16'!C9,'Nov 16'!C9,'Dec 16'!C9,'Jan 17'!C9,'Feb 17'!C9,'Mar 17'!C9,'Apr 17'!C9,'May 17'!C9,'Jun 17'!C9)</f>
        <v>7.416666666666667</v>
      </c>
      <c r="D9" s="125">
        <f>AVERAGE('Jul 16'!D9,'Aug 16'!D9,'Sep 16'!D9,'Oct 16'!D9,'Nov 16'!D9,'Dec 16'!D9,'Jan 17'!D9,'Feb 17'!D9,'Mar 17'!D9,'Apr 17'!D9,'May 17'!D9,'Jun 17'!D9)</f>
        <v>10.25</v>
      </c>
      <c r="E9" s="125">
        <f>AVERAGE('Jul 16'!E9,'Aug 16'!E9,'Sep 16'!E9,'Oct 16'!E9,'Nov 16'!E9,'Dec 16'!E9,'Jan 17'!E9,'Feb 17'!E9,'Mar 17'!E9,'Apr 17'!E9,'May 17'!E9,'Jun 17'!E9)</f>
        <v>187.33333333333334</v>
      </c>
      <c r="F9" s="10">
        <f t="shared" si="0"/>
        <v>205</v>
      </c>
      <c r="G9" s="125">
        <f>('Jul 16'!H9+'Sep 16'!H9+'Oct 16'!H9+'Nov 16'!H9+'Dec 16'!H9+'Jan 17'!H9+'Feb 17'!H9+'Mar 17'!H9+'Apr 17'!H9+'May 17'!H9+'Jun 17'!H9)/12</f>
        <v>4.833333333333333</v>
      </c>
      <c r="H9" s="10">
        <f>('Jul 16'!I9+'Sep 16'!I9+'Oct 16'!I9+'Nov 16'!I9+'Dec 16'!I9+'Jan 17'!I9+'Feb 17'!I9+'Mar 17'!I9+'Apr 17'!I9+'May 17'!I9+'Jun 17'!I9)/12</f>
        <v>5.166666666666667</v>
      </c>
      <c r="I9" s="10">
        <f>('Jul 16'!J9+'Sep 16'!J9+'Oct 16'!J9+'Nov 16'!J9+'Dec 16'!J9+'Jan 17'!J9+'Feb 17'!J9+'Mar 17'!J9+'Apr 17'!J9+'May 17'!J9+'Jun 17'!J9)/12</f>
        <v>103.08333333333333</v>
      </c>
      <c r="J9" s="9">
        <f t="shared" si="1"/>
        <v>113.08333333333333</v>
      </c>
      <c r="K9" s="138">
        <v>1065749.7193920317</v>
      </c>
      <c r="L9" s="121"/>
      <c r="M9" s="39">
        <f>SUM('Jul 16:Jun 17'!O9)</f>
        <v>914688.87249900005</v>
      </c>
      <c r="N9" s="197">
        <f t="shared" si="2"/>
        <v>151060.84689303162</v>
      </c>
      <c r="O9" s="39"/>
    </row>
    <row r="10" spans="1:15" x14ac:dyDescent="0.2">
      <c r="A10">
        <f>'SFY 09'!A10</f>
        <v>7</v>
      </c>
      <c r="B10" t="str">
        <f>'SFY 09'!B10</f>
        <v>Cecil</v>
      </c>
      <c r="C10" s="125">
        <f>AVERAGE('Jul 16'!C10,'Aug 16'!C10,'Sep 16'!C10,'Oct 16'!C10,'Nov 16'!C10,'Dec 16'!C10,'Jan 17'!C10,'Feb 17'!C10,'Mar 17'!C10,'Apr 17'!C10,'May 17'!C10,'Jun 17'!C10)</f>
        <v>10.083333333333334</v>
      </c>
      <c r="D10" s="125">
        <f>AVERAGE('Jul 16'!D10,'Aug 16'!D10,'Sep 16'!D10,'Oct 16'!D10,'Nov 16'!D10,'Dec 16'!D10,'Jan 17'!D10,'Feb 17'!D10,'Mar 17'!D10,'Apr 17'!D10,'May 17'!D10,'Jun 17'!D10)</f>
        <v>10.666666666666666</v>
      </c>
      <c r="E10" s="125">
        <f>AVERAGE('Jul 16'!E10,'Aug 16'!E10,'Sep 16'!E10,'Oct 16'!E10,'Nov 16'!E10,'Dec 16'!E10,'Jan 17'!E10,'Feb 17'!E10,'Mar 17'!E10,'Apr 17'!E10,'May 17'!E10,'Jun 17'!E10)</f>
        <v>174.16666666666666</v>
      </c>
      <c r="F10" s="10">
        <f t="shared" si="0"/>
        <v>194.91666666666666</v>
      </c>
      <c r="G10" s="125">
        <f>('Jul 16'!H10+'Sep 16'!H10+'Oct 16'!H10+'Nov 16'!H10+'Dec 16'!H10+'Jan 17'!H10+'Feb 17'!H10+'Mar 17'!H10+'Apr 17'!H10+'May 17'!H10+'Jun 17'!H10)/12</f>
        <v>5.166666666666667</v>
      </c>
      <c r="H10" s="10">
        <f>('Jul 16'!I10+'Sep 16'!I10+'Oct 16'!I10+'Nov 16'!I10+'Dec 16'!I10+'Jan 17'!I10+'Feb 17'!I10+'Mar 17'!I10+'Apr 17'!I10+'May 17'!I10+'Jun 17'!I10)/12</f>
        <v>6.333333333333333</v>
      </c>
      <c r="I10" s="10">
        <f>('Jul 16'!J10+'Sep 16'!J10+'Oct 16'!J10+'Nov 16'!J10+'Dec 16'!J10+'Jan 17'!J10+'Feb 17'!J10+'Mar 17'!J10+'Apr 17'!J10+'May 17'!J10+'Jun 17'!J10)/12</f>
        <v>95.916666666666671</v>
      </c>
      <c r="J10" s="9">
        <f t="shared" si="1"/>
        <v>107.41666666666667</v>
      </c>
      <c r="K10" s="138">
        <v>898054.58620927902</v>
      </c>
      <c r="L10" s="121"/>
      <c r="M10" s="39">
        <f>SUM('Jul 16:Jun 17'!O10)</f>
        <v>770784.63572689996</v>
      </c>
      <c r="N10" s="197">
        <f t="shared" si="2"/>
        <v>127269.95048237906</v>
      </c>
      <c r="O10" s="39"/>
    </row>
    <row r="11" spans="1:15" x14ac:dyDescent="0.2">
      <c r="A11">
        <f>'SFY 09'!A11</f>
        <v>8</v>
      </c>
      <c r="B11" t="str">
        <f>'SFY 09'!B11</f>
        <v>Charles</v>
      </c>
      <c r="C11" s="125">
        <f>AVERAGE('Jul 16'!C11,'Aug 16'!C11,'Sep 16'!C11,'Oct 16'!C11,'Nov 16'!C11,'Dec 16'!C11,'Jan 17'!C11,'Feb 17'!C11,'Mar 17'!C11,'Apr 17'!C11,'May 17'!C11,'Jun 17'!C11)</f>
        <v>23.916666666666668</v>
      </c>
      <c r="D11" s="125">
        <f>AVERAGE('Jul 16'!D11,'Aug 16'!D11,'Sep 16'!D11,'Oct 16'!D11,'Nov 16'!D11,'Dec 16'!D11,'Jan 17'!D11,'Feb 17'!D11,'Mar 17'!D11,'Apr 17'!D11,'May 17'!D11,'Jun 17'!D11)</f>
        <v>18.916666666666668</v>
      </c>
      <c r="E11" s="125">
        <f>AVERAGE('Jul 16'!E11,'Aug 16'!E11,'Sep 16'!E11,'Oct 16'!E11,'Nov 16'!E11,'Dec 16'!E11,'Jan 17'!E11,'Feb 17'!E11,'Mar 17'!E11,'Apr 17'!E11,'May 17'!E11,'Jun 17'!E11)</f>
        <v>283.25</v>
      </c>
      <c r="F11" s="10">
        <f t="shared" si="0"/>
        <v>326.08333333333331</v>
      </c>
      <c r="G11" s="125">
        <f>('Jul 16'!H11+'Sep 16'!H11+'Oct 16'!H11+'Nov 16'!H11+'Dec 16'!H11+'Jan 17'!H11+'Feb 17'!H11+'Mar 17'!H11+'Apr 17'!H11+'May 17'!H11+'Jun 17'!H11)/12</f>
        <v>11.5</v>
      </c>
      <c r="H11" s="10">
        <f>('Jul 16'!I11+'Sep 16'!I11+'Oct 16'!I11+'Nov 16'!I11+'Dec 16'!I11+'Jan 17'!I11+'Feb 17'!I11+'Mar 17'!I11+'Apr 17'!I11+'May 17'!I11+'Jun 17'!I11)/12</f>
        <v>9</v>
      </c>
      <c r="I11" s="10">
        <f>('Jul 16'!J11+'Sep 16'!J11+'Oct 16'!J11+'Nov 16'!J11+'Dec 16'!J11+'Jan 17'!J11+'Feb 17'!J11+'Mar 17'!J11+'Apr 17'!J11+'May 17'!J11+'Jun 17'!J11)/12</f>
        <v>149.83333333333334</v>
      </c>
      <c r="J11" s="9">
        <f t="shared" si="1"/>
        <v>170.33333333333334</v>
      </c>
      <c r="K11" s="138">
        <v>1728383.3341315682</v>
      </c>
      <c r="L11" s="121"/>
      <c r="M11" s="39">
        <f>SUM('Jul 16:Jun 17'!O11)</f>
        <v>1483448.4177369997</v>
      </c>
      <c r="N11" s="197">
        <f t="shared" si="2"/>
        <v>244934.91639456851</v>
      </c>
      <c r="O11" s="39"/>
    </row>
    <row r="12" spans="1:15" x14ac:dyDescent="0.2">
      <c r="A12">
        <f>'SFY 09'!A12</f>
        <v>9</v>
      </c>
      <c r="B12" t="str">
        <f>'SFY 09'!B12</f>
        <v>Dorcester</v>
      </c>
      <c r="C12" s="125">
        <f>AVERAGE('Jul 16'!C12,'Aug 16'!C12,'Sep 16'!C12,'Oct 16'!C12,'Nov 16'!C12,'Dec 16'!C12,'Jan 17'!C12,'Feb 17'!C12,'Mar 17'!C12,'Apr 17'!C12,'May 17'!C12,'Jun 17'!C12)</f>
        <v>14.083333333333334</v>
      </c>
      <c r="D12" s="125">
        <f>AVERAGE('Jul 16'!D12,'Aug 16'!D12,'Sep 16'!D12,'Oct 16'!D12,'Nov 16'!D12,'Dec 16'!D12,'Jan 17'!D12,'Feb 17'!D12,'Mar 17'!D12,'Apr 17'!D12,'May 17'!D12,'Jun 17'!D12)</f>
        <v>6.416666666666667</v>
      </c>
      <c r="E12" s="125">
        <f>AVERAGE('Jul 16'!E12,'Aug 16'!E12,'Sep 16'!E12,'Oct 16'!E12,'Nov 16'!E12,'Dec 16'!E12,'Jan 17'!E12,'Feb 17'!E12,'Mar 17'!E12,'Apr 17'!E12,'May 17'!E12,'Jun 17'!E12)</f>
        <v>121.25</v>
      </c>
      <c r="F12" s="10">
        <f t="shared" si="0"/>
        <v>141.75</v>
      </c>
      <c r="G12" s="125">
        <f>('Jul 16'!H12+'Sep 16'!H12+'Oct 16'!H12+'Nov 16'!H12+'Dec 16'!H12+'Jan 17'!H12+'Feb 17'!H12+'Mar 17'!H12+'Apr 17'!H12+'May 17'!H12+'Jun 17'!H12)/12</f>
        <v>8.3333333333333339</v>
      </c>
      <c r="H12" s="10">
        <f>('Jul 16'!I12+'Sep 16'!I12+'Oct 16'!I12+'Nov 16'!I12+'Dec 16'!I12+'Jan 17'!I12+'Feb 17'!I12+'Mar 17'!I12+'Apr 17'!I12+'May 17'!I12+'Jun 17'!I12)/12</f>
        <v>4.833333333333333</v>
      </c>
      <c r="I12" s="10">
        <f>('Jul 16'!J12+'Sep 16'!J12+'Oct 16'!J12+'Nov 16'!J12+'Dec 16'!J12+'Jan 17'!J12+'Feb 17'!J12+'Mar 17'!J12+'Apr 17'!J12+'May 17'!J12+'Jun 17'!J12)/12</f>
        <v>69.416666666666671</v>
      </c>
      <c r="J12" s="9">
        <f t="shared" si="1"/>
        <v>82.583333333333343</v>
      </c>
      <c r="K12" s="138">
        <v>518493.2162940845</v>
      </c>
      <c r="L12" s="121"/>
      <c r="M12" s="39">
        <f>SUM('Jul 16:Jun 17'!O12)</f>
        <v>444909.66001540003</v>
      </c>
      <c r="N12" s="197">
        <f t="shared" si="2"/>
        <v>73583.556278684468</v>
      </c>
      <c r="O12" s="39"/>
    </row>
    <row r="13" spans="1:15" x14ac:dyDescent="0.2">
      <c r="A13">
        <f>'SFY 09'!A13</f>
        <v>10</v>
      </c>
      <c r="B13" t="str">
        <f>'SFY 09'!B13</f>
        <v>Frederick</v>
      </c>
      <c r="C13" s="125">
        <f>AVERAGE('Jul 16'!C13,'Aug 16'!C13,'Sep 16'!C13,'Oct 16'!C13,'Nov 16'!C13,'Dec 16'!C13,'Jan 17'!C13,'Feb 17'!C13,'Mar 17'!C13,'Apr 17'!C13,'May 17'!C13,'Jun 17'!C13)</f>
        <v>61.666666666666664</v>
      </c>
      <c r="D13" s="125">
        <f>AVERAGE('Jul 16'!D13,'Aug 16'!D13,'Sep 16'!D13,'Oct 16'!D13,'Nov 16'!D13,'Dec 16'!D13,'Jan 17'!D13,'Feb 17'!D13,'Mar 17'!D13,'Apr 17'!D13,'May 17'!D13,'Jun 17'!D13)</f>
        <v>23.083333333333332</v>
      </c>
      <c r="E13" s="125">
        <f>AVERAGE('Jul 16'!E13,'Aug 16'!E13,'Sep 16'!E13,'Oct 16'!E13,'Nov 16'!E13,'Dec 16'!E13,'Jan 17'!E13,'Feb 17'!E13,'Mar 17'!E13,'Apr 17'!E13,'May 17'!E13,'Jun 17'!E13)</f>
        <v>169.83333333333334</v>
      </c>
      <c r="F13" s="10">
        <f t="shared" si="0"/>
        <v>254.58333333333334</v>
      </c>
      <c r="G13" s="125">
        <f>('Jul 16'!H13+'Sep 16'!H13+'Oct 16'!H13+'Nov 16'!H13+'Dec 16'!H13+'Jan 17'!H13+'Feb 17'!H13+'Mar 17'!H13+'Apr 17'!H13+'May 17'!H13+'Jun 17'!H13)/12</f>
        <v>29.916666666666668</v>
      </c>
      <c r="H13" s="10">
        <f>('Jul 16'!I13+'Sep 16'!I13+'Oct 16'!I13+'Nov 16'!I13+'Dec 16'!I13+'Jan 17'!I13+'Feb 17'!I13+'Mar 17'!I13+'Apr 17'!I13+'May 17'!I13+'Jun 17'!I13)/12</f>
        <v>12.75</v>
      </c>
      <c r="I13" s="10">
        <f>('Jul 16'!J13+'Sep 16'!J13+'Oct 16'!J13+'Nov 16'!J13+'Dec 16'!J13+'Jan 17'!J13+'Feb 17'!J13+'Mar 17'!J13+'Apr 17'!J13+'May 17'!J13+'Jun 17'!J13)/12</f>
        <v>88.583333333333329</v>
      </c>
      <c r="J13" s="9">
        <f t="shared" si="1"/>
        <v>131.25</v>
      </c>
      <c r="K13" s="138">
        <v>1389303.3481407249</v>
      </c>
      <c r="L13" s="121"/>
      <c r="M13" s="39">
        <f>SUM('Jul 16:Jun 17'!O13)</f>
        <v>1193472.5507967002</v>
      </c>
      <c r="N13" s="197">
        <f t="shared" si="2"/>
        <v>195830.79734402476</v>
      </c>
      <c r="O13" s="39"/>
    </row>
    <row r="14" spans="1:15" x14ac:dyDescent="0.2">
      <c r="A14">
        <f>'SFY 09'!A14</f>
        <v>11</v>
      </c>
      <c r="B14" t="str">
        <f>'SFY 09'!B14</f>
        <v>Garrett</v>
      </c>
      <c r="C14" s="125">
        <f>AVERAGE('Jul 16'!C14,'Aug 16'!C14,'Sep 16'!C14,'Oct 16'!C14,'Nov 16'!C14,'Dec 16'!C14,'Jan 17'!C14,'Feb 17'!C14,'Mar 17'!C14,'Apr 17'!C14,'May 17'!C14,'Jun 17'!C14)</f>
        <v>4.916666666666667</v>
      </c>
      <c r="D14" s="125">
        <f>AVERAGE('Jul 16'!D14,'Aug 16'!D14,'Sep 16'!D14,'Oct 16'!D14,'Nov 16'!D14,'Dec 16'!D14,'Jan 17'!D14,'Feb 17'!D14,'Mar 17'!D14,'Apr 17'!D14,'May 17'!D14,'Jun 17'!D14)</f>
        <v>2</v>
      </c>
      <c r="E14" s="125">
        <f>AVERAGE('Jul 16'!E14,'Aug 16'!E14,'Sep 16'!E14,'Oct 16'!E14,'Nov 16'!E14,'Dec 16'!E14,'Jan 17'!E14,'Feb 17'!E14,'Mar 17'!E14,'Apr 17'!E14,'May 17'!E14,'Jun 17'!E14)</f>
        <v>10.833333333333334</v>
      </c>
      <c r="F14" s="10">
        <f t="shared" si="0"/>
        <v>17.75</v>
      </c>
      <c r="G14" s="125">
        <f>('Jul 16'!H14+'Sep 16'!H14+'Oct 16'!H14+'Nov 16'!H14+'Dec 16'!H14+'Jan 17'!H14+'Feb 17'!H14+'Mar 17'!H14+'Apr 17'!H14+'May 17'!H14+'Jun 17'!H14)/12</f>
        <v>2.3333333333333335</v>
      </c>
      <c r="H14" s="10">
        <f>('Jul 16'!I14+'Sep 16'!I14+'Oct 16'!I14+'Nov 16'!I14+'Dec 16'!I14+'Jan 17'!I14+'Feb 17'!I14+'Mar 17'!I14+'Apr 17'!I14+'May 17'!I14+'Jun 17'!I14)/12</f>
        <v>0.66666666666666663</v>
      </c>
      <c r="I14" s="10">
        <f>('Jul 16'!J14+'Sep 16'!J14+'Oct 16'!J14+'Nov 16'!J14+'Dec 16'!J14+'Jan 17'!J14+'Feb 17'!J14+'Mar 17'!J14+'Apr 17'!J14+'May 17'!J14+'Jun 17'!J14)/12</f>
        <v>6.833333333333333</v>
      </c>
      <c r="J14" s="9">
        <f t="shared" si="1"/>
        <v>9.8333333333333321</v>
      </c>
      <c r="K14" s="138">
        <v>47474.806363479911</v>
      </c>
      <c r="L14" s="121"/>
      <c r="M14" s="39">
        <f>SUM('Jul 16:Jun 17'!O14)</f>
        <v>40761.987495740002</v>
      </c>
      <c r="N14" s="197">
        <f t="shared" si="2"/>
        <v>6712.8188677399085</v>
      </c>
      <c r="O14" s="39"/>
    </row>
    <row r="15" spans="1:15" x14ac:dyDescent="0.2">
      <c r="A15">
        <f>'SFY 09'!A15</f>
        <v>12</v>
      </c>
      <c r="B15" t="str">
        <f>'SFY 09'!B15</f>
        <v>Harford</v>
      </c>
      <c r="C15" s="125">
        <f>AVERAGE('Jul 16'!C15,'Aug 16'!C15,'Sep 16'!C15,'Oct 16'!C15,'Nov 16'!C15,'Dec 16'!C15,'Jan 17'!C15,'Feb 17'!C15,'Mar 17'!C15,'Apr 17'!C15,'May 17'!C15,'Jun 17'!C15)</f>
        <v>84.75</v>
      </c>
      <c r="D15" s="125">
        <f>AVERAGE('Jul 16'!D15,'Aug 16'!D15,'Sep 16'!D15,'Oct 16'!D15,'Nov 16'!D15,'Dec 16'!D15,'Jan 17'!D15,'Feb 17'!D15,'Mar 17'!D15,'Apr 17'!D15,'May 17'!D15,'Jun 17'!D15)</f>
        <v>44</v>
      </c>
      <c r="E15" s="125">
        <f>AVERAGE('Jul 16'!E15,'Aug 16'!E15,'Sep 16'!E15,'Oct 16'!E15,'Nov 16'!E15,'Dec 16'!E15,'Jan 17'!E15,'Feb 17'!E15,'Mar 17'!E15,'Apr 17'!E15,'May 17'!E15,'Jun 17'!E15)</f>
        <v>284.75</v>
      </c>
      <c r="F15" s="10">
        <f t="shared" si="0"/>
        <v>413.5</v>
      </c>
      <c r="G15" s="125">
        <f>('Jul 16'!H15+'Sep 16'!H15+'Oct 16'!H15+'Nov 16'!H15+'Dec 16'!H15+'Jan 17'!H15+'Feb 17'!H15+'Mar 17'!H15+'Apr 17'!H15+'May 17'!H15+'Jun 17'!H15)/12</f>
        <v>40.916666666666664</v>
      </c>
      <c r="H15" s="10">
        <f>('Jul 16'!I15+'Sep 16'!I15+'Oct 16'!I15+'Nov 16'!I15+'Dec 16'!I15+'Jan 17'!I15+'Feb 17'!I15+'Mar 17'!I15+'Apr 17'!I15+'May 17'!I15+'Jun 17'!I15)/12</f>
        <v>22.416666666666668</v>
      </c>
      <c r="I15" s="10">
        <f>('Jul 16'!J15+'Sep 16'!J15+'Oct 16'!J15+'Nov 16'!J15+'Dec 16'!J15+'Jan 17'!J15+'Feb 17'!J15+'Mar 17'!J15+'Apr 17'!J15+'May 17'!J15+'Jun 17'!J15)/12</f>
        <v>148.5</v>
      </c>
      <c r="J15" s="9">
        <f t="shared" si="1"/>
        <v>211.83333333333331</v>
      </c>
      <c r="K15" s="138">
        <v>2143438.7568222769</v>
      </c>
      <c r="L15" s="121"/>
      <c r="M15" s="39">
        <f>SUM('Jul 16:Jun 17'!O15)</f>
        <v>1839499.414533</v>
      </c>
      <c r="N15" s="197">
        <f t="shared" si="2"/>
        <v>303939.34228927689</v>
      </c>
      <c r="O15" s="39"/>
    </row>
    <row r="16" spans="1:15" x14ac:dyDescent="0.2">
      <c r="A16">
        <f>'SFY 09'!A16</f>
        <v>13</v>
      </c>
      <c r="B16" t="str">
        <f>'SFY 09'!B16</f>
        <v>Howard</v>
      </c>
      <c r="C16" s="125">
        <f>AVERAGE('Jul 16'!C16,'Aug 16'!C16,'Sep 16'!C16,'Oct 16'!C16,'Nov 16'!C16,'Dec 16'!C16,'Jan 17'!C16,'Feb 17'!C16,'Mar 17'!C16,'Apr 17'!C16,'May 17'!C16,'Jun 17'!C16)</f>
        <v>97.583333333333329</v>
      </c>
      <c r="D16" s="125">
        <f>AVERAGE('Jul 16'!D16,'Aug 16'!D16,'Sep 16'!D16,'Oct 16'!D16,'Nov 16'!D16,'Dec 16'!D16,'Jan 17'!D16,'Feb 17'!D16,'Mar 17'!D16,'Apr 17'!D16,'May 17'!D16,'Jun 17'!D16)</f>
        <v>21.916666666666668</v>
      </c>
      <c r="E16" s="125">
        <f>AVERAGE('Jul 16'!E16,'Aug 16'!E16,'Sep 16'!E16,'Oct 16'!E16,'Nov 16'!E16,'Dec 16'!E16,'Jan 17'!E16,'Feb 17'!E16,'Mar 17'!E16,'Apr 17'!E16,'May 17'!E16,'Jun 17'!E16)</f>
        <v>350.33333333333331</v>
      </c>
      <c r="F16" s="10">
        <f t="shared" si="0"/>
        <v>469.83333333333331</v>
      </c>
      <c r="G16" s="125">
        <f>('Jul 16'!H16+'Sep 16'!H16+'Oct 16'!H16+'Nov 16'!H16+'Dec 16'!H16+'Jan 17'!H16+'Feb 17'!H16+'Mar 17'!H16+'Apr 17'!H16+'May 17'!H16+'Jun 17'!H16)/12</f>
        <v>50.166666666666664</v>
      </c>
      <c r="H16" s="10">
        <f>('Jul 16'!I16+'Sep 16'!I16+'Oct 16'!I16+'Nov 16'!I16+'Dec 16'!I16+'Jan 17'!I16+'Feb 17'!I16+'Mar 17'!I16+'Apr 17'!I16+'May 17'!I16+'Jun 17'!I16)/12</f>
        <v>10.416666666666666</v>
      </c>
      <c r="I16" s="10">
        <f>('Jul 16'!J16+'Sep 16'!J16+'Oct 16'!J16+'Nov 16'!J16+'Dec 16'!J16+'Jan 17'!J16+'Feb 17'!J16+'Mar 17'!J16+'Apr 17'!J16+'May 17'!J16+'Jun 17'!J16)/12</f>
        <v>183.58333333333334</v>
      </c>
      <c r="J16" s="9">
        <f t="shared" si="1"/>
        <v>244.16666666666669</v>
      </c>
      <c r="K16" s="138">
        <v>3228400.4145737817</v>
      </c>
      <c r="L16" s="121"/>
      <c r="M16" s="39">
        <f>SUM('Jul 16:Jun 17'!O16)</f>
        <v>2772157.3193460004</v>
      </c>
      <c r="N16" s="197">
        <f t="shared" si="2"/>
        <v>456243.09522778122</v>
      </c>
      <c r="O16" s="39"/>
    </row>
    <row r="17" spans="1:15" x14ac:dyDescent="0.2">
      <c r="A17">
        <f>'SFY 09'!A17</f>
        <v>14</v>
      </c>
      <c r="B17" t="str">
        <f>'SFY 09'!B17</f>
        <v>Kent</v>
      </c>
      <c r="C17" s="125">
        <f>AVERAGE('Jul 16'!C17,'Aug 16'!C17,'Sep 16'!C17,'Oct 16'!C17,'Nov 16'!C17,'Dec 16'!C17,'Jan 17'!C17,'Feb 17'!C17,'Mar 17'!C17,'Apr 17'!C17,'May 17'!C17,'Jun 17'!C17)</f>
        <v>6.833333333333333</v>
      </c>
      <c r="D17" s="125">
        <f>AVERAGE('Jul 16'!D17,'Aug 16'!D17,'Sep 16'!D17,'Oct 16'!D17,'Nov 16'!D17,'Dec 16'!D17,'Jan 17'!D17,'Feb 17'!D17,'Mar 17'!D17,'Apr 17'!D17,'May 17'!D17,'Jun 17'!D17)</f>
        <v>0.83333333333333337</v>
      </c>
      <c r="E17" s="125">
        <f>AVERAGE('Jul 16'!E17,'Aug 16'!E17,'Sep 16'!E17,'Oct 16'!E17,'Nov 16'!E17,'Dec 16'!E17,'Jan 17'!E17,'Feb 17'!E17,'Mar 17'!E17,'Apr 17'!E17,'May 17'!E17,'Jun 17'!E17)</f>
        <v>16</v>
      </c>
      <c r="F17" s="10">
        <f t="shared" si="0"/>
        <v>23.666666666666664</v>
      </c>
      <c r="G17" s="125">
        <f>('Jul 16'!H17+'Sep 16'!H17+'Oct 16'!H17+'Nov 16'!H17+'Dec 16'!H17+'Jan 17'!H17+'Feb 17'!H17+'Mar 17'!H17+'Apr 17'!H17+'May 17'!H17+'Jun 17'!H17)/12</f>
        <v>2.3333333333333335</v>
      </c>
      <c r="H17" s="10">
        <f>('Jul 16'!I17+'Sep 16'!I17+'Oct 16'!I17+'Nov 16'!I17+'Dec 16'!I17+'Jan 17'!I17+'Feb 17'!I17+'Mar 17'!I17+'Apr 17'!I17+'May 17'!I17+'Jun 17'!I17)/12</f>
        <v>0.75</v>
      </c>
      <c r="I17" s="10">
        <f>('Jul 16'!J17+'Sep 16'!J17+'Oct 16'!J17+'Nov 16'!J17+'Dec 16'!J17+'Jan 17'!J17+'Feb 17'!J17+'Mar 17'!J17+'Apr 17'!J17+'May 17'!J17+'Jun 17'!J17)/12</f>
        <v>8.0833333333333339</v>
      </c>
      <c r="J17" s="9">
        <f t="shared" si="1"/>
        <v>11.166666666666668</v>
      </c>
      <c r="K17" s="138">
        <v>71381.907299907238</v>
      </c>
      <c r="L17" s="121"/>
      <c r="M17" s="39">
        <f>SUM('Jul 16:Jun 17'!O17)</f>
        <v>61071.659979699994</v>
      </c>
      <c r="N17" s="197">
        <f t="shared" si="2"/>
        <v>10310.247320207243</v>
      </c>
      <c r="O17" s="39"/>
    </row>
    <row r="18" spans="1:15" x14ac:dyDescent="0.2">
      <c r="A18">
        <f>'SFY 09'!A18</f>
        <v>15</v>
      </c>
      <c r="B18" t="str">
        <f>'SFY 09'!B18</f>
        <v>Montgomery</v>
      </c>
      <c r="C18" s="125">
        <f>AVERAGE('Jul 16'!C18,'Aug 16'!C18,'Sep 16'!C18,'Oct 16'!C18,'Nov 16'!C18,'Dec 16'!C18,'Jan 17'!C18,'Feb 17'!C18,'Mar 17'!C18,'Apr 17'!C18,'May 17'!C18,'Jun 17'!C18)</f>
        <v>215.83333333333334</v>
      </c>
      <c r="D18" s="125">
        <f>AVERAGE('Jul 16'!D18,'Aug 16'!D18,'Sep 16'!D18,'Oct 16'!D18,'Nov 16'!D18,'Dec 16'!D18,'Jan 17'!D18,'Feb 17'!D18,'Mar 17'!D18,'Apr 17'!D18,'May 17'!D18,'Jun 17'!D18)</f>
        <v>65.916666666666671</v>
      </c>
      <c r="E18" s="125">
        <f>AVERAGE('Jul 16'!E18,'Aug 16'!E18,'Sep 16'!E18,'Oct 16'!E18,'Nov 16'!E18,'Dec 16'!E18,'Jan 17'!E18,'Feb 17'!E18,'Mar 17'!E18,'Apr 17'!E18,'May 17'!E18,'Jun 17'!E18)</f>
        <v>814.5</v>
      </c>
      <c r="F18" s="10">
        <f t="shared" si="0"/>
        <v>1096.25</v>
      </c>
      <c r="G18" s="125">
        <f>('Jul 16'!H18+'Sep 16'!H18+'Oct 16'!H18+'Nov 16'!H18+'Dec 16'!H18+'Jan 17'!H18+'Feb 17'!H18+'Mar 17'!H18+'Apr 17'!H18+'May 17'!H18+'Jun 17'!H18)/12</f>
        <v>108.5</v>
      </c>
      <c r="H18" s="10">
        <f>('Jul 16'!I18+'Sep 16'!I18+'Oct 16'!I18+'Nov 16'!I18+'Dec 16'!I18+'Jan 17'!I18+'Feb 17'!I18+'Mar 17'!I18+'Apr 17'!I18+'May 17'!I18+'Jun 17'!I18)/12</f>
        <v>34.666666666666664</v>
      </c>
      <c r="I18" s="10">
        <f>('Jul 16'!J18+'Sep 16'!J18+'Oct 16'!J18+'Nov 16'!J18+'Dec 16'!J18+'Jan 17'!J18+'Feb 17'!J18+'Mar 17'!J18+'Apr 17'!J18+'May 17'!J18+'Jun 17'!J18)/12</f>
        <v>434.75</v>
      </c>
      <c r="J18" s="9">
        <f>SUM(G18:I18)</f>
        <v>577.91666666666663</v>
      </c>
      <c r="K18" s="138">
        <v>7852248.3223663243</v>
      </c>
      <c r="L18" s="121"/>
      <c r="M18" s="39">
        <f>SUM('Jul 16:Jun 17'!O18)</f>
        <v>6739559.267359999</v>
      </c>
      <c r="N18" s="197">
        <f t="shared" si="2"/>
        <v>1112689.0550063252</v>
      </c>
      <c r="O18" s="39"/>
    </row>
    <row r="19" spans="1:15" x14ac:dyDescent="0.2">
      <c r="A19">
        <f>'SFY 09'!A19</f>
        <v>16</v>
      </c>
      <c r="B19" t="str">
        <f>'SFY 09'!B19</f>
        <v>Prince George's</v>
      </c>
      <c r="C19" s="125">
        <f>AVERAGE('Jul 16'!C19,'Aug 16'!C19,'Sep 16'!C19,'Oct 16'!C19,'Nov 16'!C19,'Dec 16'!C19,'Jan 17'!C19,'Feb 17'!C19,'Mar 17'!C19,'Apr 17'!C19,'May 17'!C19,'Jun 17'!C19)</f>
        <v>539.25</v>
      </c>
      <c r="D19" s="125">
        <f>AVERAGE('Jul 16'!D19,'Aug 16'!D19,'Sep 16'!D19,'Oct 16'!D19,'Nov 16'!D19,'Dec 16'!D19,'Jan 17'!D19,'Feb 17'!D19,'Mar 17'!D19,'Apr 17'!D19,'May 17'!D19,'Jun 17'!D19)</f>
        <v>197.66666666666666</v>
      </c>
      <c r="E19" s="125">
        <f>AVERAGE('Jul 16'!E19,'Aug 16'!E19,'Sep 16'!E19,'Oct 16'!E19,'Nov 16'!E19,'Dec 16'!E19,'Jan 17'!E19,'Feb 17'!E19,'Mar 17'!E19,'Apr 17'!E19,'May 17'!E19,'Jun 17'!E19)</f>
        <v>1588.9166666666667</v>
      </c>
      <c r="F19" s="10">
        <f t="shared" si="0"/>
        <v>2325.8333333333335</v>
      </c>
      <c r="G19" s="125">
        <f>('Jul 16'!H19+'Sep 16'!H19+'Oct 16'!H19+'Nov 16'!H19+'Dec 16'!H19+'Jan 17'!H19+'Feb 17'!H19+'Mar 17'!H19+'Apr 17'!H19+'May 17'!H19+'Jun 17'!H19)/12</f>
        <v>253</v>
      </c>
      <c r="H19" s="10">
        <f>('Jul 16'!I19+'Sep 16'!I19+'Oct 16'!I19+'Nov 16'!I19+'Dec 16'!I19+'Jan 17'!I19+'Feb 17'!I19+'Mar 17'!I19+'Apr 17'!I19+'May 17'!I19+'Jun 17'!I19)/12</f>
        <v>87.666666666666671</v>
      </c>
      <c r="I19" s="10">
        <f>('Jul 16'!J19+'Sep 16'!J19+'Oct 16'!J19+'Nov 16'!J19+'Dec 16'!J19+'Jan 17'!J19+'Feb 17'!J19+'Mar 17'!J19+'Apr 17'!J19+'May 17'!J19+'Jun 17'!J19)/12</f>
        <v>853.58333333333337</v>
      </c>
      <c r="J19" s="9">
        <f t="shared" si="1"/>
        <v>1194.25</v>
      </c>
      <c r="K19" s="138">
        <v>13038798.112009829</v>
      </c>
      <c r="L19" s="121"/>
      <c r="M19" s="39">
        <f>SUM('Jul 16:Jun 17'!O19)</f>
        <v>11201704.539603002</v>
      </c>
      <c r="N19" s="197">
        <f t="shared" si="2"/>
        <v>1837093.5724068265</v>
      </c>
      <c r="O19" s="39"/>
    </row>
    <row r="20" spans="1:15" x14ac:dyDescent="0.2">
      <c r="A20">
        <f>'SFY 09'!A20</f>
        <v>17</v>
      </c>
      <c r="B20" t="str">
        <f>'SFY 09'!B20</f>
        <v>Queen Anne's</v>
      </c>
      <c r="C20" s="125">
        <f>AVERAGE('Jul 16'!C20,'Aug 16'!C20,'Sep 16'!C20,'Oct 16'!C20,'Nov 16'!C20,'Dec 16'!C20,'Jan 17'!C20,'Feb 17'!C20,'Mar 17'!C20,'Apr 17'!C20,'May 17'!C20,'Jun 17'!C20)</f>
        <v>10.416666666666666</v>
      </c>
      <c r="D20" s="125">
        <f>AVERAGE('Jul 16'!D20,'Aug 16'!D20,'Sep 16'!D20,'Oct 16'!D20,'Nov 16'!D20,'Dec 16'!D20,'Jan 17'!D20,'Feb 17'!D20,'Mar 17'!D20,'Apr 17'!D20,'May 17'!D20,'Jun 17'!D20)</f>
        <v>2.0833333333333335</v>
      </c>
      <c r="E20" s="125">
        <f>AVERAGE('Jul 16'!E20,'Aug 16'!E20,'Sep 16'!E20,'Oct 16'!E20,'Nov 16'!E20,'Dec 16'!E20,'Jan 17'!E20,'Feb 17'!E20,'Mar 17'!E20,'Apr 17'!E20,'May 17'!E20,'Jun 17'!E20)</f>
        <v>24.25</v>
      </c>
      <c r="F20" s="10">
        <f t="shared" si="0"/>
        <v>36.75</v>
      </c>
      <c r="G20" s="125">
        <f>('Jul 16'!H20+'Sep 16'!H20+'Oct 16'!H20+'Nov 16'!H20+'Dec 16'!H20+'Jan 17'!H20+'Feb 17'!H20+'Mar 17'!H20+'Apr 17'!H20+'May 17'!H20+'Jun 17'!H20)/12</f>
        <v>5.666666666666667</v>
      </c>
      <c r="H20" s="10">
        <f>('Jul 16'!I20+'Sep 16'!I20+'Oct 16'!I20+'Nov 16'!I20+'Dec 16'!I20+'Jan 17'!I20+'Feb 17'!I20+'Mar 17'!I20+'Apr 17'!I20+'May 17'!I20+'Jun 17'!I20)/12</f>
        <v>0.91666666666666663</v>
      </c>
      <c r="I20" s="10">
        <f>('Jul 16'!J20+'Sep 16'!J20+'Oct 16'!J20+'Nov 16'!J20+'Dec 16'!J20+'Jan 17'!J20+'Feb 17'!J20+'Mar 17'!J20+'Apr 17'!J20+'May 17'!J20+'Jun 17'!J20)/12</f>
        <v>14.083333333333334</v>
      </c>
      <c r="J20" s="9">
        <f t="shared" si="1"/>
        <v>20.666666666666668</v>
      </c>
      <c r="K20" s="138">
        <v>160880.10819732342</v>
      </c>
      <c r="L20" s="121"/>
      <c r="M20" s="39">
        <f>SUM('Jul 16:Jun 17'!O20)</f>
        <v>138896.28999229</v>
      </c>
      <c r="N20" s="197">
        <f t="shared" si="2"/>
        <v>21983.818205033429</v>
      </c>
      <c r="O20" s="39"/>
    </row>
    <row r="21" spans="1:15" x14ac:dyDescent="0.2">
      <c r="A21">
        <f>'SFY 09'!A21</f>
        <v>18</v>
      </c>
      <c r="B21" t="str">
        <f>'SFY 09'!B21</f>
        <v>St. Mary's</v>
      </c>
      <c r="C21" s="125">
        <f>AVERAGE('Jul 16'!C21,'Aug 16'!C21,'Sep 16'!C21,'Oct 16'!C21,'Nov 16'!C21,'Dec 16'!C21,'Jan 17'!C21,'Feb 17'!C21,'Mar 17'!C21,'Apr 17'!C21,'May 17'!C21,'Jun 17'!C21)</f>
        <v>42.75</v>
      </c>
      <c r="D21" s="125">
        <f>AVERAGE('Jul 16'!D21,'Aug 16'!D21,'Sep 16'!D21,'Oct 16'!D21,'Nov 16'!D21,'Dec 16'!D21,'Jan 17'!D21,'Feb 17'!D21,'Mar 17'!D21,'Apr 17'!D21,'May 17'!D21,'Jun 17'!D21)</f>
        <v>6.916666666666667</v>
      </c>
      <c r="E21" s="125">
        <f>AVERAGE('Jul 16'!E21,'Aug 16'!E21,'Sep 16'!E21,'Oct 16'!E21,'Nov 16'!E21,'Dec 16'!E21,'Jan 17'!E21,'Feb 17'!E21,'Mar 17'!E21,'Apr 17'!E21,'May 17'!E21,'Jun 17'!E21)</f>
        <v>116.91666666666667</v>
      </c>
      <c r="F21" s="10">
        <f t="shared" si="0"/>
        <v>166.58333333333334</v>
      </c>
      <c r="G21" s="125">
        <f>('Jul 16'!H21+'Sep 16'!H21+'Oct 16'!H21+'Nov 16'!H21+'Dec 16'!H21+'Jan 17'!H21+'Feb 17'!H21+'Mar 17'!H21+'Apr 17'!H21+'May 17'!H21+'Jun 17'!H21)/12</f>
        <v>17.666666666666668</v>
      </c>
      <c r="H21" s="10">
        <f>('Jul 16'!I21+'Sep 16'!I21+'Oct 16'!I21+'Nov 16'!I21+'Dec 16'!I21+'Jan 17'!I21+'Feb 17'!I21+'Mar 17'!I21+'Apr 17'!I21+'May 17'!I21+'Jun 17'!I21)/12</f>
        <v>4.25</v>
      </c>
      <c r="I21" s="10">
        <f>('Jul 16'!J21+'Sep 16'!J21+'Oct 16'!J21+'Nov 16'!J21+'Dec 16'!J21+'Jan 17'!J21+'Feb 17'!J21+'Mar 17'!J21+'Apr 17'!J21+'May 17'!J21+'Jun 17'!J21)/12</f>
        <v>56.25</v>
      </c>
      <c r="J21" s="9">
        <f t="shared" si="1"/>
        <v>78.166666666666671</v>
      </c>
      <c r="K21" s="138">
        <v>640678.50167155499</v>
      </c>
      <c r="L21" s="121"/>
      <c r="M21" s="39">
        <f>SUM('Jul 16:Jun 17'!O21)</f>
        <v>550705.6426126</v>
      </c>
      <c r="N21" s="197">
        <f t="shared" si="2"/>
        <v>89972.859058954986</v>
      </c>
      <c r="O21" s="39"/>
    </row>
    <row r="22" spans="1:15" x14ac:dyDescent="0.2">
      <c r="A22">
        <f>'SFY 09'!A22</f>
        <v>19</v>
      </c>
      <c r="B22" t="str">
        <f>'SFY 09'!B22</f>
        <v>Somerset</v>
      </c>
      <c r="C22" s="125">
        <f>AVERAGE('Jul 16'!C22,'Aug 16'!C22,'Sep 16'!C22,'Oct 16'!C22,'Nov 16'!C22,'Dec 16'!C22,'Jan 17'!C22,'Feb 17'!C22,'Mar 17'!C22,'Apr 17'!C22,'May 17'!C22,'Jun 17'!C22)</f>
        <v>39.5</v>
      </c>
      <c r="D22" s="125">
        <f>AVERAGE('Jul 16'!D22,'Aug 16'!D22,'Sep 16'!D22,'Oct 16'!D22,'Nov 16'!D22,'Dec 16'!D22,'Jan 17'!D22,'Feb 17'!D22,'Mar 17'!D22,'Apr 17'!D22,'May 17'!D22,'Jun 17'!D22)</f>
        <v>7.166666666666667</v>
      </c>
      <c r="E22" s="125">
        <f>AVERAGE('Jul 16'!E22,'Aug 16'!E22,'Sep 16'!E22,'Oct 16'!E22,'Nov 16'!E22,'Dec 16'!E22,'Jan 17'!E22,'Feb 17'!E22,'Mar 17'!E22,'Apr 17'!E22,'May 17'!E22,'Jun 17'!E22)</f>
        <v>106.5</v>
      </c>
      <c r="F22" s="10">
        <f t="shared" si="0"/>
        <v>153.16666666666666</v>
      </c>
      <c r="G22" s="125">
        <f>('Jul 16'!H22+'Sep 16'!H22+'Oct 16'!H22+'Nov 16'!H22+'Dec 16'!H22+'Jan 17'!H22+'Feb 17'!H22+'Mar 17'!H22+'Apr 17'!H22+'May 17'!H22+'Jun 17'!H22)/12</f>
        <v>20</v>
      </c>
      <c r="H22" s="10">
        <f>('Jul 16'!I22+'Sep 16'!I22+'Oct 16'!I22+'Nov 16'!I22+'Dec 16'!I22+'Jan 17'!I22+'Feb 17'!I22+'Mar 17'!I22+'Apr 17'!I22+'May 17'!I22+'Jun 17'!I22)/12</f>
        <v>2.9166666666666665</v>
      </c>
      <c r="I22" s="10">
        <f>('Jul 16'!J22+'Sep 16'!J22+'Oct 16'!J22+'Nov 16'!J22+'Dec 16'!J22+'Jan 17'!J22+'Feb 17'!J22+'Mar 17'!J22+'Apr 17'!J22+'May 17'!J22+'Jun 17'!J22)/12</f>
        <v>52.833333333333336</v>
      </c>
      <c r="J22" s="9">
        <f t="shared" si="1"/>
        <v>75.75</v>
      </c>
      <c r="K22" s="138">
        <v>654668.6018396517</v>
      </c>
      <c r="L22" s="121"/>
      <c r="M22" s="39">
        <f>SUM('Jul 16:Jun 17'!O22)</f>
        <v>560460.95094499993</v>
      </c>
      <c r="N22" s="197">
        <f t="shared" si="2"/>
        <v>94207.650894651772</v>
      </c>
      <c r="O22" s="39"/>
    </row>
    <row r="23" spans="1:15" x14ac:dyDescent="0.2">
      <c r="A23">
        <f>'SFY 09'!A23</f>
        <v>20</v>
      </c>
      <c r="B23" t="str">
        <f>'SFY 09'!B23</f>
        <v>Talbot</v>
      </c>
      <c r="C23" s="125">
        <f>AVERAGE('Jul 16'!C23,'Aug 16'!C23,'Sep 16'!C23,'Oct 16'!C23,'Nov 16'!C23,'Dec 16'!C23,'Jan 17'!C23,'Feb 17'!C23,'Mar 17'!C23,'Apr 17'!C23,'May 17'!C23,'Jun 17'!C23)</f>
        <v>1.1666666666666667</v>
      </c>
      <c r="D23" s="125">
        <f>AVERAGE('Jul 16'!D23,'Aug 16'!D23,'Sep 16'!D23,'Oct 16'!D23,'Nov 16'!D23,'Dec 16'!D23,'Jan 17'!D23,'Feb 17'!D23,'Mar 17'!D23,'Apr 17'!D23,'May 17'!D23,'Jun 17'!D23)</f>
        <v>2</v>
      </c>
      <c r="E23" s="125">
        <f>AVERAGE('Jul 16'!E23,'Aug 16'!E23,'Sep 16'!E23,'Oct 16'!E23,'Nov 16'!E23,'Dec 16'!E23,'Jan 17'!E23,'Feb 17'!E23,'Mar 17'!E23,'Apr 17'!E23,'May 17'!E23,'Jun 17'!E23)</f>
        <v>82.833333333333329</v>
      </c>
      <c r="F23" s="10">
        <f t="shared" si="0"/>
        <v>86</v>
      </c>
      <c r="G23" s="125">
        <f>('Jul 16'!H23+'Sep 16'!H23+'Oct 16'!H23+'Nov 16'!H23+'Dec 16'!H23+'Jan 17'!H23+'Feb 17'!H23+'Mar 17'!H23+'Apr 17'!H23+'May 17'!H23+'Jun 17'!H23)/12</f>
        <v>1</v>
      </c>
      <c r="H23" s="10">
        <f>('Jul 16'!I23+'Sep 16'!I23+'Oct 16'!I23+'Nov 16'!I23+'Dec 16'!I23+'Jan 17'!I23+'Feb 17'!I23+'Mar 17'!I23+'Apr 17'!I23+'May 17'!I23+'Jun 17'!I23)/12</f>
        <v>1.0833333333333333</v>
      </c>
      <c r="I23" s="10">
        <f>('Jul 16'!J23+'Sep 16'!J23+'Oct 16'!J23+'Nov 16'!J23+'Dec 16'!J23+'Jan 17'!J23+'Feb 17'!J23+'Mar 17'!J23+'Apr 17'!J23+'May 17'!J23+'Jun 17'!J23)/12</f>
        <v>54.666666666666664</v>
      </c>
      <c r="J23" s="9">
        <f t="shared" si="1"/>
        <v>56.75</v>
      </c>
      <c r="K23" s="138">
        <v>392259.56162571342</v>
      </c>
      <c r="L23" s="121"/>
      <c r="M23" s="39">
        <f>SUM('Jul 16:Jun 17'!O23)</f>
        <v>335839.41080462997</v>
      </c>
      <c r="N23" s="197">
        <f t="shared" si="2"/>
        <v>56420.150821083458</v>
      </c>
      <c r="O23" s="39"/>
    </row>
    <row r="24" spans="1:15" x14ac:dyDescent="0.2">
      <c r="A24">
        <f>'SFY 09'!A24</f>
        <v>21</v>
      </c>
      <c r="B24" t="str">
        <f>'SFY 09'!B24</f>
        <v>Washington</v>
      </c>
      <c r="C24" s="125">
        <f>AVERAGE('Jul 16'!C24,'Aug 16'!C24,'Sep 16'!C24,'Oct 16'!C24,'Nov 16'!C24,'Dec 16'!C24,'Jan 17'!C24,'Feb 17'!C24,'Mar 17'!C24,'Apr 17'!C24,'May 17'!C24,'Jun 17'!C24)</f>
        <v>30.5</v>
      </c>
      <c r="D24" s="125">
        <f>AVERAGE('Jul 16'!D24,'Aug 16'!D24,'Sep 16'!D24,'Oct 16'!D24,'Nov 16'!D24,'Dec 16'!D24,'Jan 17'!D24,'Feb 17'!D24,'Mar 17'!D24,'Apr 17'!D24,'May 17'!D24,'Jun 17'!D24)</f>
        <v>18.5</v>
      </c>
      <c r="E24" s="125">
        <f>AVERAGE('Jul 16'!E24,'Aug 16'!E24,'Sep 16'!E24,'Oct 16'!E24,'Nov 16'!E24,'Dec 16'!E24,'Jan 17'!E24,'Feb 17'!E24,'Mar 17'!E24,'Apr 17'!E24,'May 17'!E24,'Jun 17'!E24)</f>
        <v>237.83333333333334</v>
      </c>
      <c r="F24" s="10">
        <f t="shared" si="0"/>
        <v>286.83333333333337</v>
      </c>
      <c r="G24" s="125">
        <f>('Jul 16'!H24+'Sep 16'!H24+'Oct 16'!H24+'Nov 16'!H24+'Dec 16'!H24+'Jan 17'!H24+'Feb 17'!H24+'Mar 17'!H24+'Apr 17'!H24+'May 17'!H24+'Jun 17'!H24)/12</f>
        <v>17.916666666666668</v>
      </c>
      <c r="H24" s="10">
        <f>('Jul 16'!I24+'Sep 16'!I24+'Oct 16'!I24+'Nov 16'!I24+'Dec 16'!I24+'Jan 17'!I24+'Feb 17'!I24+'Mar 17'!I24+'Apr 17'!I24+'May 17'!I24+'Jun 17'!I24)/12</f>
        <v>11</v>
      </c>
      <c r="I24" s="10">
        <f>('Jul 16'!J24+'Sep 16'!J24+'Oct 16'!J24+'Nov 16'!J24+'Dec 16'!J24+'Jan 17'!J24+'Feb 17'!J24+'Mar 17'!J24+'Apr 17'!J24+'May 17'!J24+'Jun 17'!J24)/12</f>
        <v>135.58333333333334</v>
      </c>
      <c r="J24" s="9">
        <f t="shared" si="1"/>
        <v>164.5</v>
      </c>
      <c r="K24" s="138">
        <v>1166305.2440419325</v>
      </c>
      <c r="L24" s="121"/>
      <c r="M24" s="39">
        <f>SUM('Jul 16:Jun 17'!O24)</f>
        <v>1002585.534373</v>
      </c>
      <c r="N24" s="197">
        <f t="shared" si="2"/>
        <v>163719.70966893248</v>
      </c>
      <c r="O24" s="39"/>
    </row>
    <row r="25" spans="1:15" x14ac:dyDescent="0.2">
      <c r="A25">
        <f>'SFY 09'!A25</f>
        <v>22</v>
      </c>
      <c r="B25" t="str">
        <f>'SFY 09'!B25</f>
        <v>Wicomico</v>
      </c>
      <c r="C25" s="125">
        <f>AVERAGE('Jul 16'!C25,'Aug 16'!C25,'Sep 16'!C25,'Oct 16'!C25,'Nov 16'!C25,'Dec 16'!C25,'Jan 17'!C25,'Feb 17'!C25,'Mar 17'!C25,'Apr 17'!C25,'May 17'!C25,'Jun 17'!C25)</f>
        <v>33.083333333333336</v>
      </c>
      <c r="D25" s="125">
        <f>AVERAGE('Jul 16'!D25,'Aug 16'!D25,'Sep 16'!D25,'Oct 16'!D25,'Nov 16'!D25,'Dec 16'!D25,'Jan 17'!D25,'Feb 17'!D25,'Mar 17'!D25,'Apr 17'!D25,'May 17'!D25,'Jun 17'!D25)</f>
        <v>28.083333333333332</v>
      </c>
      <c r="E25" s="125">
        <f>AVERAGE('Jul 16'!E25,'Aug 16'!E25,'Sep 16'!E25,'Oct 16'!E25,'Nov 16'!E25,'Dec 16'!E25,'Jan 17'!E25,'Feb 17'!E25,'Mar 17'!E25,'Apr 17'!E25,'May 17'!E25,'Jun 17'!E25)</f>
        <v>255.33333333333334</v>
      </c>
      <c r="F25" s="10">
        <f t="shared" si="0"/>
        <v>316.5</v>
      </c>
      <c r="G25" s="125">
        <f>('Jul 16'!H25+'Sep 16'!H25+'Oct 16'!H25+'Nov 16'!H25+'Dec 16'!H25+'Jan 17'!H25+'Feb 17'!H25+'Mar 17'!H25+'Apr 17'!H25+'May 17'!H25+'Jun 17'!H25)/12</f>
        <v>19.75</v>
      </c>
      <c r="H25" s="10">
        <f>('Jul 16'!I25+'Sep 16'!I25+'Oct 16'!I25+'Nov 16'!I25+'Dec 16'!I25+'Jan 17'!I25+'Feb 17'!I25+'Mar 17'!I25+'Apr 17'!I25+'May 17'!I25+'Jun 17'!I25)/12</f>
        <v>15.416666666666666</v>
      </c>
      <c r="I25" s="10">
        <f>('Jul 16'!J25+'Sep 16'!J25+'Oct 16'!J25+'Nov 16'!J25+'Dec 16'!J25+'Jan 17'!J25+'Feb 17'!J25+'Mar 17'!J25+'Apr 17'!J25+'May 17'!J25+'Jun 17'!J25)/12</f>
        <v>141.41666666666666</v>
      </c>
      <c r="J25" s="9">
        <f t="shared" si="1"/>
        <v>176.58333333333331</v>
      </c>
      <c r="K25" s="138">
        <v>1227346.1932326972</v>
      </c>
      <c r="L25" s="121"/>
      <c r="M25" s="39">
        <f>SUM('Jul 16:Jun 17'!O25)</f>
        <v>1055387.4390733999</v>
      </c>
      <c r="N25" s="197">
        <f t="shared" si="2"/>
        <v>171958.75415929733</v>
      </c>
      <c r="O25" s="39"/>
    </row>
    <row r="26" spans="1:15" x14ac:dyDescent="0.2">
      <c r="A26">
        <f>'SFY 09'!A26</f>
        <v>23</v>
      </c>
      <c r="B26" t="str">
        <f>'SFY 09'!B26</f>
        <v>Worcester</v>
      </c>
      <c r="C26" s="125">
        <f>AVERAGE('Jul 16'!C26,'Aug 16'!C26,'Sep 16'!C26,'Oct 16'!C26,'Nov 16'!C26,'Dec 16'!C26,'Jan 17'!C26,'Feb 17'!C26,'Mar 17'!C26,'Apr 17'!C26,'May 17'!C26,'Jun 17'!C26)</f>
        <v>10.5</v>
      </c>
      <c r="D26" s="125">
        <f>AVERAGE('Jul 16'!D26,'Aug 16'!D26,'Sep 16'!D26,'Oct 16'!D26,'Nov 16'!D26,'Dec 16'!D26,'Jan 17'!D26,'Feb 17'!D26,'Mar 17'!D26,'Apr 17'!D26,'May 17'!D26,'Jun 17'!D26)</f>
        <v>0</v>
      </c>
      <c r="E26" s="125">
        <f>AVERAGE('Jul 16'!E26,'Aug 16'!E26,'Sep 16'!E26,'Oct 16'!E26,'Nov 16'!E26,'Dec 16'!E26,'Jan 17'!E26,'Feb 17'!E26,'Mar 17'!E26,'Apr 17'!E26,'May 17'!E26,'Jun 17'!E26)</f>
        <v>89.583333333333329</v>
      </c>
      <c r="F26" s="10">
        <f t="shared" si="0"/>
        <v>100.08333333333333</v>
      </c>
      <c r="G26" s="125">
        <f>('Jul 16'!H26+'Sep 16'!H26+'Oct 16'!H26+'Nov 16'!H26+'Dec 16'!H26+'Jan 17'!H26+'Feb 17'!H26+'Mar 17'!H26+'Apr 17'!H26+'May 17'!H26+'Jun 17'!H26)/12</f>
        <v>4.333333333333333</v>
      </c>
      <c r="H26" s="10">
        <f>('Jul 16'!I26+'Sep 16'!I26+'Oct 16'!I26+'Nov 16'!I26+'Dec 16'!I26+'Jan 17'!I26+'Feb 17'!I26+'Mar 17'!I26+'Apr 17'!I26+'May 17'!I26+'Jun 17'!I26)/12</f>
        <v>0</v>
      </c>
      <c r="I26" s="10">
        <f>('Jul 16'!J26+'Sep 16'!J26+'Oct 16'!J26+'Nov 16'!J26+'Dec 16'!J26+'Jan 17'!J26+'Feb 17'!J26+'Mar 17'!J26+'Apr 17'!J26+'May 17'!J26+'Jun 17'!J26)/12</f>
        <v>54.416666666666664</v>
      </c>
      <c r="J26" s="9">
        <f t="shared" si="1"/>
        <v>58.75</v>
      </c>
      <c r="K26" s="138">
        <v>401228.90714579663</v>
      </c>
      <c r="L26" s="121"/>
      <c r="M26" s="39">
        <f>SUM('Jul 16:Jun 17'!O26)</f>
        <v>345830.98335700005</v>
      </c>
      <c r="N26" s="197">
        <f t="shared" si="2"/>
        <v>55397.923788796586</v>
      </c>
      <c r="O26" s="39"/>
    </row>
    <row r="27" spans="1:15" x14ac:dyDescent="0.2">
      <c r="A27">
        <f>'SFY 09'!A27</f>
        <v>30</v>
      </c>
      <c r="B27" t="str">
        <f>'SFY 09'!B27</f>
        <v>Baltimore City</v>
      </c>
      <c r="C27" s="126">
        <f>AVERAGE('Jul 16'!C27,'Aug 16'!C27,'Sep 16'!C27,'Oct 16'!C27,'Nov 16'!C27,'Dec 16'!C27,'Jan 17'!C27,'Feb 17'!C27,'Mar 17'!C27,'Apr 17'!C27,'May 17'!C27,'Jun 17'!C27)</f>
        <v>1972</v>
      </c>
      <c r="D27" s="126">
        <f>AVERAGE('Jul 16'!D27,'Aug 16'!D27,'Sep 16'!D27,'Oct 16'!D27,'Nov 16'!D27,'Dec 16'!D27,'Jan 17'!D27,'Feb 17'!D27,'Mar 17'!D27,'Apr 17'!D27,'May 17'!D27,'Jun 17'!D27)</f>
        <v>280.25</v>
      </c>
      <c r="E27" s="126">
        <f>AVERAGE('Jul 16'!E27,'Aug 16'!E27,'Sep 16'!E27,'Oct 16'!E27,'Nov 16'!E27,'Dec 16'!E27,'Jan 17'!E27,'Feb 17'!E27,'Mar 17'!E27,'Apr 17'!E27,'May 17'!E27,'Jun 17'!E27)</f>
        <v>1671.5</v>
      </c>
      <c r="F27" s="11">
        <f>SUM(C27:E27)</f>
        <v>3923.75</v>
      </c>
      <c r="G27" s="126">
        <f>('Jul 16'!H27+'Sep 16'!H27+'Oct 16'!H27+'Nov 16'!H27+'Dec 16'!H27+'Jan 17'!H27+'Feb 17'!H27+'Mar 17'!H27+'Apr 17'!H27+'May 17'!H27+'Jun 17'!H27)/12</f>
        <v>1034.6666666666667</v>
      </c>
      <c r="H27" s="11">
        <f>('Jul 16'!I27+'Sep 16'!I27+'Oct 16'!I27+'Nov 16'!I27+'Dec 16'!I27+'Jan 17'!I27+'Feb 17'!I27+'Mar 17'!I27+'Apr 17'!I27+'May 17'!I27+'Jun 17'!I27)/12</f>
        <v>144.75</v>
      </c>
      <c r="I27" s="11">
        <f>('Jul 16'!J27+'Sep 16'!J27+'Oct 16'!J27+'Nov 16'!J27+'Dec 16'!J27+'Jan 17'!J27+'Feb 17'!J27+'Mar 17'!J27+'Apr 17'!J27+'May 17'!J27+'Jun 17'!J27)/12</f>
        <v>925.75</v>
      </c>
      <c r="J27" s="81">
        <f>SUM(G27:I27)</f>
        <v>2105.166666666667</v>
      </c>
      <c r="K27" s="82">
        <v>21860929.836281266</v>
      </c>
      <c r="L27" s="121"/>
      <c r="M27" s="39">
        <f>SUM('Jul 16:Jun 17'!O27)</f>
        <v>18839610.964529999</v>
      </c>
      <c r="N27" s="197">
        <f t="shared" si="2"/>
        <v>3021318.8717512675</v>
      </c>
      <c r="O27" s="39"/>
    </row>
    <row r="28" spans="1:15" x14ac:dyDescent="0.2">
      <c r="B28" t="s">
        <v>130</v>
      </c>
      <c r="K28" s="136"/>
      <c r="L28" s="18"/>
      <c r="M28" s="39">
        <f>SUM(M4:M27)</f>
        <v>66058115.199273817</v>
      </c>
      <c r="N28" s="39">
        <f>SUM(N4:N27)</f>
        <v>10878668.800726168</v>
      </c>
    </row>
    <row r="29" spans="1:15" x14ac:dyDescent="0.2">
      <c r="B29" t="str">
        <f>'SFY 09'!B28</f>
        <v>Total</v>
      </c>
      <c r="C29" s="50">
        <f>AVERAGE('Jul 16'!C28,'Aug 16'!C28,'Sep 16'!C28,'Oct 16'!C28,'Nov 16'!C28,'Dec 16'!C28,'Jan 17'!C28,'Feb 17'!C28,'Mar 17'!C28,'Apr 17'!C28,'May 17'!C28,'Jun 17'!C28)</f>
        <v>3974.0833333333335</v>
      </c>
      <c r="D29" s="27">
        <f>AVERAGE('Jul 16'!D28,'Aug 16'!D28,'Sep 16'!D28,'Oct 16'!D28,'Nov 16'!D28,'Dec 16'!D28,'Jan 17'!D28,'Feb 17'!D28,'Mar 17'!D28,'Apr 17'!D28,'May 17'!D28,'Jun 17'!D28)</f>
        <v>1045.75</v>
      </c>
      <c r="E29" s="27">
        <f>AVERAGE('Jul 16'!E28,'Aug 16'!E28,'Sep 16'!E28,'Oct 16'!E28,'Nov 16'!E28,'Dec 16'!E28,'Jan 17'!E28,'Feb 17'!E28,'Mar 17'!E28,'Apr 17'!E28,'May 17'!E28,'Jun 17'!E28)</f>
        <v>8924.75</v>
      </c>
      <c r="F29" s="27">
        <f>SUM(F4:F27)</f>
        <v>13944.583333333334</v>
      </c>
      <c r="G29" s="50">
        <f>('Jul 16'!H28+'Sep 16'!H28+'Oct 16'!H28+'Nov 16'!H28+'Dec 16'!H28+'Jan 17'!H28+'Feb 17'!H28+'Mar 17'!H28+'Apr 17'!H28+'May 17'!H28+'Jun 17'!H28)/12</f>
        <v>2019.9166666666667</v>
      </c>
      <c r="H29" s="27">
        <f>('Jul 16'!I28+'Sep 16'!I28+'Oct 16'!I28+'Nov 16'!I28+'Dec 16'!I28+'Jan 17'!I28+'Feb 17'!I28+'Mar 17'!I28+'Apr 17'!I28+'May 17'!I28+'Jun 17'!I28)/12</f>
        <v>521.5</v>
      </c>
      <c r="I29" s="27">
        <f>('Jul 16'!J28+'Sep 16'!J28+'Oct 16'!J28+'Nov 16'!J28+'Dec 16'!J28+'Jan 17'!J28+'Feb 17'!J28+'Mar 17'!J28+'Apr 17'!J28+'May 17'!J28+'Jun 17'!J28)/12</f>
        <v>4839.25</v>
      </c>
      <c r="J29" s="27">
        <f>SUM(J4:J27)</f>
        <v>7380.666666666667</v>
      </c>
      <c r="K29" s="136">
        <v>76936784</v>
      </c>
      <c r="M29" s="39"/>
      <c r="O29" s="85"/>
    </row>
    <row r="30" spans="1:15" x14ac:dyDescent="0.2">
      <c r="B30" t="s">
        <v>70</v>
      </c>
      <c r="F30" s="119">
        <f>$K29/F29</f>
        <v>5517.3239788448318</v>
      </c>
      <c r="G30" s="18"/>
      <c r="H30" s="18"/>
      <c r="I30" s="18"/>
      <c r="J30" s="119">
        <f>$K29/J29</f>
        <v>10424.096829554692</v>
      </c>
      <c r="K30" s="132"/>
      <c r="M30" s="199">
        <f>F30+J30</f>
        <v>15941.420808399524</v>
      </c>
    </row>
    <row r="31" spans="1:15" x14ac:dyDescent="0.2">
      <c r="D31" s="123"/>
      <c r="M31" s="70">
        <f>M30*12</f>
        <v>191297.04970079428</v>
      </c>
    </row>
  </sheetData>
  <pageMargins left="0.7" right="0.7" top="0.75" bottom="0.75" header="0.3" footer="0.3"/>
  <pageSetup orientation="portrait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O4" sqref="O4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160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16</v>
      </c>
      <c r="D4" s="73">
        <v>5</v>
      </c>
      <c r="E4" s="73">
        <v>119</v>
      </c>
      <c r="F4" s="95">
        <f>SUM(C4:E4)</f>
        <v>140</v>
      </c>
      <c r="G4" s="129">
        <f>F4/F$28</f>
        <v>1.0494752623688156E-2</v>
      </c>
      <c r="H4" s="6">
        <v>9</v>
      </c>
      <c r="I4">
        <v>3</v>
      </c>
      <c r="J4">
        <v>66</v>
      </c>
      <c r="K4" s="95">
        <f t="shared" ref="K4:K27" si="0">SUM(H4:J4)</f>
        <v>78</v>
      </c>
      <c r="L4" s="39">
        <v>5445.6783299999997</v>
      </c>
      <c r="M4" s="39">
        <v>1254.4458299999999</v>
      </c>
      <c r="N4" s="39">
        <v>39254.735000000001</v>
      </c>
      <c r="O4" s="98">
        <f>SUM(L4:N4)</f>
        <v>45954.85916</v>
      </c>
      <c r="P4" s="128"/>
      <c r="Q4" s="122"/>
    </row>
    <row r="5" spans="1:21" x14ac:dyDescent="0.2">
      <c r="A5" s="4">
        <v>2</v>
      </c>
      <c r="B5" s="15" t="s">
        <v>5</v>
      </c>
      <c r="C5" s="73">
        <v>51</v>
      </c>
      <c r="D5" s="73">
        <v>33</v>
      </c>
      <c r="E5" s="73">
        <v>317</v>
      </c>
      <c r="F5" s="95">
        <f t="shared" ref="F5:F25" si="1">SUM(C5:E5)</f>
        <v>401</v>
      </c>
      <c r="G5" s="129">
        <f t="shared" ref="G5:G27" si="2">F5/F$28</f>
        <v>3.0059970014992502E-2</v>
      </c>
      <c r="H5" s="4">
        <v>30</v>
      </c>
      <c r="I5">
        <v>20</v>
      </c>
      <c r="J5">
        <v>179</v>
      </c>
      <c r="K5" s="95">
        <f t="shared" si="0"/>
        <v>229</v>
      </c>
      <c r="L5" s="39">
        <v>21776.5275</v>
      </c>
      <c r="M5" s="39">
        <v>12759.63</v>
      </c>
      <c r="N5" s="39">
        <v>131342.59700000001</v>
      </c>
      <c r="O5" s="98">
        <f t="shared" ref="O5:O27" si="3">SUM(L5:N5)</f>
        <v>165878.75450000001</v>
      </c>
      <c r="P5" s="128"/>
      <c r="Q5" s="122"/>
    </row>
    <row r="6" spans="1:21" x14ac:dyDescent="0.2">
      <c r="A6" s="4">
        <v>3</v>
      </c>
      <c r="B6" s="15" t="s">
        <v>6</v>
      </c>
      <c r="C6" s="73">
        <v>679</v>
      </c>
      <c r="D6" s="73">
        <v>206</v>
      </c>
      <c r="E6" s="73">
        <v>1573</v>
      </c>
      <c r="F6" s="95">
        <f t="shared" si="1"/>
        <v>2458</v>
      </c>
      <c r="G6" s="129">
        <f t="shared" si="2"/>
        <v>0.18425787106446775</v>
      </c>
      <c r="H6" s="4">
        <v>347</v>
      </c>
      <c r="I6">
        <v>111</v>
      </c>
      <c r="J6">
        <v>932</v>
      </c>
      <c r="K6" s="95">
        <f t="shared" si="0"/>
        <v>1390</v>
      </c>
      <c r="L6" s="39">
        <v>365285.158</v>
      </c>
      <c r="M6" s="39">
        <v>92935.602499999994</v>
      </c>
      <c r="N6" s="39">
        <v>660134.52899999998</v>
      </c>
      <c r="O6" s="98">
        <f t="shared" si="3"/>
        <v>1118355.2895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12</v>
      </c>
      <c r="D7" s="73">
        <v>6</v>
      </c>
      <c r="E7" s="73">
        <v>74</v>
      </c>
      <c r="F7" s="95">
        <f t="shared" si="1"/>
        <v>92</v>
      </c>
      <c r="G7" s="129">
        <f t="shared" si="2"/>
        <v>6.8965517241379309E-3</v>
      </c>
      <c r="H7" s="4">
        <v>6</v>
      </c>
      <c r="I7">
        <v>3</v>
      </c>
      <c r="J7">
        <v>46</v>
      </c>
      <c r="K7" s="95">
        <f t="shared" si="0"/>
        <v>55</v>
      </c>
      <c r="L7" s="39">
        <v>5550.5666700000002</v>
      </c>
      <c r="M7" s="39">
        <v>2622.6308300000001</v>
      </c>
      <c r="N7" s="39">
        <v>27434.2683</v>
      </c>
      <c r="O7" s="98">
        <f t="shared" si="3"/>
        <v>35607.465799999998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10</v>
      </c>
      <c r="D8" s="73">
        <v>1</v>
      </c>
      <c r="E8" s="73">
        <v>64</v>
      </c>
      <c r="F8" s="95">
        <f t="shared" si="1"/>
        <v>75</v>
      </c>
      <c r="G8" s="129">
        <f t="shared" si="2"/>
        <v>5.6221889055472268E-3</v>
      </c>
      <c r="H8" s="4">
        <v>6</v>
      </c>
      <c r="I8">
        <v>1</v>
      </c>
      <c r="J8">
        <v>35</v>
      </c>
      <c r="K8" s="95">
        <f t="shared" si="0"/>
        <v>42</v>
      </c>
      <c r="L8" s="39">
        <v>4437.98333</v>
      </c>
      <c r="M8" s="39">
        <v>634.876667</v>
      </c>
      <c r="N8" s="39">
        <v>19842.907500000001</v>
      </c>
      <c r="O8" s="98">
        <f t="shared" si="3"/>
        <v>24915.767497000001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12</v>
      </c>
      <c r="D9" s="73">
        <v>9</v>
      </c>
      <c r="E9" s="73">
        <v>167</v>
      </c>
      <c r="F9" s="95">
        <f t="shared" si="1"/>
        <v>188</v>
      </c>
      <c r="G9" s="129">
        <f t="shared" si="2"/>
        <v>1.4092953523238382E-2</v>
      </c>
      <c r="H9" s="4">
        <v>9</v>
      </c>
      <c r="I9">
        <v>4</v>
      </c>
      <c r="J9">
        <v>104</v>
      </c>
      <c r="K9" s="95">
        <f t="shared" si="0"/>
        <v>117</v>
      </c>
      <c r="L9" s="39">
        <v>6029.2916699999996</v>
      </c>
      <c r="M9" s="39">
        <v>3482.7325000000001</v>
      </c>
      <c r="N9" s="39">
        <v>67535.823300000004</v>
      </c>
      <c r="O9" s="98">
        <f t="shared" si="3"/>
        <v>77047.847470000008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19</v>
      </c>
      <c r="D10" s="73">
        <v>10</v>
      </c>
      <c r="E10" s="73">
        <v>145</v>
      </c>
      <c r="F10" s="95">
        <f t="shared" si="1"/>
        <v>174</v>
      </c>
      <c r="G10" s="129">
        <f t="shared" si="2"/>
        <v>1.3043478260869565E-2</v>
      </c>
      <c r="H10" s="4">
        <v>11</v>
      </c>
      <c r="I10">
        <v>7</v>
      </c>
      <c r="J10">
        <v>90</v>
      </c>
      <c r="K10" s="95">
        <f t="shared" si="0"/>
        <v>108</v>
      </c>
      <c r="L10" s="39">
        <v>8139.73333</v>
      </c>
      <c r="M10" s="39">
        <v>2857.3566700000001</v>
      </c>
      <c r="N10" s="39">
        <v>51535.12</v>
      </c>
      <c r="O10" s="98">
        <f t="shared" si="3"/>
        <v>62532.210000000006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41</v>
      </c>
      <c r="D11" s="73">
        <v>21</v>
      </c>
      <c r="E11" s="73">
        <v>254</v>
      </c>
      <c r="F11" s="95">
        <f t="shared" si="1"/>
        <v>316</v>
      </c>
      <c r="G11" s="129">
        <f t="shared" si="2"/>
        <v>2.3688155922038979E-2</v>
      </c>
      <c r="H11" s="4">
        <v>21</v>
      </c>
      <c r="I11">
        <v>8</v>
      </c>
      <c r="J11">
        <v>146</v>
      </c>
      <c r="K11" s="95">
        <f t="shared" si="0"/>
        <v>175</v>
      </c>
      <c r="L11" s="39">
        <v>17864.2425</v>
      </c>
      <c r="M11" s="39">
        <v>7446.5733300000002</v>
      </c>
      <c r="N11" s="39">
        <v>102730.61500000001</v>
      </c>
      <c r="O11" s="98">
        <f t="shared" si="3"/>
        <v>128041.43083</v>
      </c>
      <c r="P11" s="128"/>
      <c r="Q11" s="122"/>
    </row>
    <row r="12" spans="1:21" x14ac:dyDescent="0.2">
      <c r="A12" s="4">
        <v>9</v>
      </c>
      <c r="B12" s="15" t="s">
        <v>153</v>
      </c>
      <c r="C12" s="73">
        <v>21</v>
      </c>
      <c r="D12" s="73">
        <v>9</v>
      </c>
      <c r="E12" s="73">
        <v>125</v>
      </c>
      <c r="F12" s="95">
        <f t="shared" si="1"/>
        <v>155</v>
      </c>
      <c r="G12" s="129">
        <f t="shared" si="2"/>
        <v>1.1619190404797601E-2</v>
      </c>
      <c r="H12" s="4">
        <v>14</v>
      </c>
      <c r="I12">
        <v>6</v>
      </c>
      <c r="J12">
        <v>73</v>
      </c>
      <c r="K12" s="95">
        <f t="shared" si="0"/>
        <v>93</v>
      </c>
      <c r="L12" s="39">
        <v>8981.0716699999994</v>
      </c>
      <c r="M12" s="39">
        <v>2640.6466700000001</v>
      </c>
      <c r="N12" s="39">
        <v>36842.8125</v>
      </c>
      <c r="O12" s="98">
        <f t="shared" si="3"/>
        <v>48464.530839999999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74</v>
      </c>
      <c r="D13" s="73">
        <v>18</v>
      </c>
      <c r="E13" s="73">
        <v>165</v>
      </c>
      <c r="F13" s="95">
        <f t="shared" si="1"/>
        <v>257</v>
      </c>
      <c r="G13" s="129">
        <f t="shared" si="2"/>
        <v>1.926536731634183E-2</v>
      </c>
      <c r="H13" s="4">
        <v>35</v>
      </c>
      <c r="I13">
        <v>9</v>
      </c>
      <c r="J13">
        <v>98</v>
      </c>
      <c r="K13" s="95">
        <f t="shared" si="0"/>
        <v>142</v>
      </c>
      <c r="L13" s="39">
        <v>41819.624199999998</v>
      </c>
      <c r="M13" s="39">
        <v>7712.8675000000003</v>
      </c>
      <c r="N13" s="39">
        <v>69935.439199999993</v>
      </c>
      <c r="O13" s="98">
        <f t="shared" si="3"/>
        <v>119467.93089999999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3</v>
      </c>
      <c r="D14" s="73">
        <v>0</v>
      </c>
      <c r="E14" s="73">
        <v>10</v>
      </c>
      <c r="F14" s="95">
        <f t="shared" si="1"/>
        <v>13</v>
      </c>
      <c r="G14" s="129">
        <f t="shared" si="2"/>
        <v>9.7451274362818591E-4</v>
      </c>
      <c r="H14" s="4">
        <v>2</v>
      </c>
      <c r="I14">
        <v>0</v>
      </c>
      <c r="J14">
        <v>6</v>
      </c>
      <c r="K14" s="95">
        <f t="shared" si="0"/>
        <v>8</v>
      </c>
      <c r="L14" s="39">
        <v>590.48166700000002</v>
      </c>
      <c r="M14" s="39">
        <v>0</v>
      </c>
      <c r="N14" s="39">
        <v>2774.4166700000001</v>
      </c>
      <c r="O14" s="98">
        <f t="shared" si="3"/>
        <v>3364.8983370000001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81</v>
      </c>
      <c r="D15" s="73">
        <v>40</v>
      </c>
      <c r="E15" s="73">
        <v>252</v>
      </c>
      <c r="F15" s="95">
        <f t="shared" si="1"/>
        <v>373</v>
      </c>
      <c r="G15" s="129">
        <f t="shared" si="2"/>
        <v>2.7961019490254872E-2</v>
      </c>
      <c r="H15" s="4">
        <v>44</v>
      </c>
      <c r="I15">
        <v>22</v>
      </c>
      <c r="J15">
        <v>143</v>
      </c>
      <c r="K15" s="95">
        <f t="shared" si="0"/>
        <v>209</v>
      </c>
      <c r="L15" s="39">
        <v>42481.356699999997</v>
      </c>
      <c r="M15" s="39">
        <v>18427.857499999998</v>
      </c>
      <c r="N15" s="39">
        <v>99981.515799999994</v>
      </c>
      <c r="O15" s="98">
        <f t="shared" si="3"/>
        <v>160890.72999999998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78</v>
      </c>
      <c r="D16" s="73">
        <v>31</v>
      </c>
      <c r="E16" s="73">
        <v>346</v>
      </c>
      <c r="F16" s="95">
        <f t="shared" si="1"/>
        <v>455</v>
      </c>
      <c r="G16" s="129">
        <f t="shared" si="2"/>
        <v>3.4107946026986503E-2</v>
      </c>
      <c r="H16" s="4">
        <v>46</v>
      </c>
      <c r="I16">
        <v>16</v>
      </c>
      <c r="J16">
        <v>188</v>
      </c>
      <c r="K16" s="95">
        <f t="shared" si="0"/>
        <v>250</v>
      </c>
      <c r="L16" s="39">
        <v>39199.03</v>
      </c>
      <c r="M16" s="39">
        <v>14883.4292</v>
      </c>
      <c r="N16" s="39">
        <v>189168.37299999999</v>
      </c>
      <c r="O16" s="98">
        <f t="shared" si="3"/>
        <v>243250.8322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2</v>
      </c>
      <c r="D17" s="73">
        <v>0</v>
      </c>
      <c r="E17" s="73">
        <v>16</v>
      </c>
      <c r="F17" s="95">
        <f t="shared" si="1"/>
        <v>18</v>
      </c>
      <c r="G17" s="129">
        <f t="shared" si="2"/>
        <v>1.3493253373313343E-3</v>
      </c>
      <c r="H17" s="4">
        <v>1</v>
      </c>
      <c r="I17">
        <v>0</v>
      </c>
      <c r="J17">
        <v>9</v>
      </c>
      <c r="K17" s="95">
        <f t="shared" si="0"/>
        <v>10</v>
      </c>
      <c r="L17" s="39">
        <v>774.28</v>
      </c>
      <c r="M17" s="39">
        <v>0</v>
      </c>
      <c r="N17" s="39">
        <v>4439.2616699999999</v>
      </c>
      <c r="O17" s="98">
        <f t="shared" si="3"/>
        <v>5213.5416699999996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300</v>
      </c>
      <c r="D18" s="73">
        <v>64</v>
      </c>
      <c r="E18" s="73">
        <v>798</v>
      </c>
      <c r="F18" s="95">
        <f t="shared" si="1"/>
        <v>1162</v>
      </c>
      <c r="G18" s="129">
        <f t="shared" si="2"/>
        <v>8.7106446776611696E-2</v>
      </c>
      <c r="H18" s="4">
        <v>164</v>
      </c>
      <c r="I18">
        <v>33</v>
      </c>
      <c r="J18">
        <v>461</v>
      </c>
      <c r="K18" s="95">
        <f t="shared" si="0"/>
        <v>658</v>
      </c>
      <c r="L18" s="39">
        <v>211818.01300000001</v>
      </c>
      <c r="M18" s="39">
        <v>32940.201699999998</v>
      </c>
      <c r="N18" s="39">
        <v>414404.174</v>
      </c>
      <c r="O18" s="98">
        <f t="shared" si="3"/>
        <v>659162.38870000001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513</v>
      </c>
      <c r="D19" s="73">
        <v>175</v>
      </c>
      <c r="E19" s="73">
        <v>1426</v>
      </c>
      <c r="F19" s="95">
        <f t="shared" si="1"/>
        <v>2114</v>
      </c>
      <c r="G19" s="129">
        <f t="shared" si="2"/>
        <v>0.15847076461769116</v>
      </c>
      <c r="H19" s="4">
        <v>252</v>
      </c>
      <c r="I19">
        <v>85</v>
      </c>
      <c r="J19">
        <v>849</v>
      </c>
      <c r="K19" s="95">
        <f t="shared" si="0"/>
        <v>1186</v>
      </c>
      <c r="L19" s="39">
        <v>267560.19300000003</v>
      </c>
      <c r="M19" s="39">
        <v>78500.792499999996</v>
      </c>
      <c r="N19" s="39">
        <v>607941.07799999998</v>
      </c>
      <c r="O19" s="98">
        <f t="shared" si="3"/>
        <v>954002.06349999993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6</v>
      </c>
      <c r="D20" s="73">
        <v>2</v>
      </c>
      <c r="E20" s="73">
        <v>20</v>
      </c>
      <c r="F20" s="95">
        <f t="shared" si="1"/>
        <v>28</v>
      </c>
      <c r="G20" s="129">
        <f t="shared" si="2"/>
        <v>2.098950524737631E-3</v>
      </c>
      <c r="H20" s="4">
        <v>5</v>
      </c>
      <c r="I20">
        <v>1</v>
      </c>
      <c r="J20">
        <v>14</v>
      </c>
      <c r="K20" s="95">
        <f t="shared" si="0"/>
        <v>20</v>
      </c>
      <c r="L20" s="39">
        <v>2536.4949999999999</v>
      </c>
      <c r="M20" s="39">
        <v>1061.27667</v>
      </c>
      <c r="N20" s="39">
        <v>5332.1450000000004</v>
      </c>
      <c r="O20" s="98">
        <f t="shared" si="3"/>
        <v>8929.9166700000005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36</v>
      </c>
      <c r="D21" s="73">
        <v>10</v>
      </c>
      <c r="E21" s="73">
        <v>102</v>
      </c>
      <c r="F21" s="95">
        <f t="shared" si="1"/>
        <v>148</v>
      </c>
      <c r="G21" s="129">
        <f t="shared" si="2"/>
        <v>1.1094452773613194E-2</v>
      </c>
      <c r="H21" s="4">
        <v>20</v>
      </c>
      <c r="I21">
        <v>6</v>
      </c>
      <c r="J21">
        <v>55</v>
      </c>
      <c r="K21" s="95">
        <f t="shared" si="0"/>
        <v>81</v>
      </c>
      <c r="L21" s="39">
        <v>13190.558300000001</v>
      </c>
      <c r="M21" s="39">
        <v>2395.64</v>
      </c>
      <c r="N21" s="39">
        <v>29437.904200000001</v>
      </c>
      <c r="O21" s="98">
        <f t="shared" si="3"/>
        <v>45024.102500000001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40</v>
      </c>
      <c r="D22" s="73">
        <v>12</v>
      </c>
      <c r="E22" s="73">
        <v>93</v>
      </c>
      <c r="F22" s="95">
        <f t="shared" si="1"/>
        <v>145</v>
      </c>
      <c r="G22" s="129">
        <f t="shared" si="2"/>
        <v>1.0869565217391304E-2</v>
      </c>
      <c r="H22" s="4">
        <v>22</v>
      </c>
      <c r="I22">
        <v>4</v>
      </c>
      <c r="J22">
        <v>50</v>
      </c>
      <c r="K22" s="95">
        <f t="shared" si="0"/>
        <v>76</v>
      </c>
      <c r="L22" s="39">
        <v>18727.215</v>
      </c>
      <c r="M22" s="39">
        <v>4693.78</v>
      </c>
      <c r="N22" s="39">
        <v>31473.964199999999</v>
      </c>
      <c r="O22" s="98">
        <f t="shared" si="3"/>
        <v>54894.959199999998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0</v>
      </c>
      <c r="D23" s="73">
        <v>0</v>
      </c>
      <c r="E23" s="73">
        <v>82</v>
      </c>
      <c r="F23" s="95">
        <f t="shared" si="1"/>
        <v>82</v>
      </c>
      <c r="G23" s="129">
        <f t="shared" si="2"/>
        <v>6.1469265367316344E-3</v>
      </c>
      <c r="H23" s="4">
        <v>0</v>
      </c>
      <c r="I23">
        <v>0</v>
      </c>
      <c r="J23">
        <v>55</v>
      </c>
      <c r="K23" s="95">
        <f t="shared" si="0"/>
        <v>55</v>
      </c>
      <c r="L23" s="39">
        <v>0</v>
      </c>
      <c r="M23" s="39">
        <v>0</v>
      </c>
      <c r="N23" s="39">
        <v>24202.8475</v>
      </c>
      <c r="O23" s="98">
        <f t="shared" si="3"/>
        <v>24202.8475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33</v>
      </c>
      <c r="D24" s="73">
        <v>29</v>
      </c>
      <c r="E24" s="73">
        <v>203</v>
      </c>
      <c r="F24" s="95">
        <f t="shared" si="1"/>
        <v>265</v>
      </c>
      <c r="G24" s="129">
        <f t="shared" si="2"/>
        <v>1.9865067466266866E-2</v>
      </c>
      <c r="H24" s="4">
        <v>22</v>
      </c>
      <c r="I24">
        <v>18</v>
      </c>
      <c r="J24">
        <v>127</v>
      </c>
      <c r="K24" s="95">
        <f t="shared" si="0"/>
        <v>167</v>
      </c>
      <c r="L24" s="39">
        <v>11006.3958</v>
      </c>
      <c r="M24" s="39">
        <v>9639.3591699999997</v>
      </c>
      <c r="N24" s="39">
        <v>68393.3033</v>
      </c>
      <c r="O24" s="98">
        <f t="shared" si="3"/>
        <v>89039.058270000009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52</v>
      </c>
      <c r="D25" s="73">
        <v>25</v>
      </c>
      <c r="E25" s="73">
        <v>259</v>
      </c>
      <c r="F25" s="95">
        <f t="shared" si="1"/>
        <v>336</v>
      </c>
      <c r="G25" s="129">
        <f t="shared" si="2"/>
        <v>2.5187406296851574E-2</v>
      </c>
      <c r="H25" s="4">
        <v>31</v>
      </c>
      <c r="I25">
        <v>17</v>
      </c>
      <c r="J25">
        <v>158</v>
      </c>
      <c r="K25" s="95">
        <f t="shared" si="0"/>
        <v>206</v>
      </c>
      <c r="L25" s="39">
        <v>18910.460800000001</v>
      </c>
      <c r="M25" s="39">
        <v>7163.4549999999999</v>
      </c>
      <c r="N25" s="39">
        <v>77886.087499999994</v>
      </c>
      <c r="O25" s="98">
        <f t="shared" si="3"/>
        <v>103960.0033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8</v>
      </c>
      <c r="D26" s="73">
        <v>1</v>
      </c>
      <c r="E26" s="73">
        <v>84</v>
      </c>
      <c r="F26" s="95">
        <f>SUM(C26:E26)</f>
        <v>93</v>
      </c>
      <c r="G26" s="129">
        <f t="shared" si="2"/>
        <v>6.9715142428785608E-3</v>
      </c>
      <c r="H26" s="4">
        <v>4</v>
      </c>
      <c r="I26">
        <v>1</v>
      </c>
      <c r="J26">
        <v>57</v>
      </c>
      <c r="K26" s="95">
        <f t="shared" si="0"/>
        <v>62</v>
      </c>
      <c r="L26" s="39">
        <v>3315.9316699999999</v>
      </c>
      <c r="M26" s="39">
        <v>201.95500000000001</v>
      </c>
      <c r="N26" s="39">
        <v>25134.59</v>
      </c>
      <c r="O26" s="98">
        <f t="shared" si="3"/>
        <v>28652.47667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2113</v>
      </c>
      <c r="D27" s="73">
        <v>345</v>
      </c>
      <c r="E27" s="73">
        <v>1394</v>
      </c>
      <c r="F27" s="95">
        <f>SUM(C27:E27)</f>
        <v>3852</v>
      </c>
      <c r="G27" s="129">
        <f t="shared" si="2"/>
        <v>0.28875562218890555</v>
      </c>
      <c r="H27" s="4">
        <v>1197</v>
      </c>
      <c r="I27">
        <v>198</v>
      </c>
      <c r="J27">
        <v>832</v>
      </c>
      <c r="K27" s="95">
        <f t="shared" si="0"/>
        <v>2227</v>
      </c>
      <c r="L27" s="39">
        <v>1005351.48</v>
      </c>
      <c r="M27" s="39">
        <v>138018.747</v>
      </c>
      <c r="N27" s="39">
        <v>533042.25</v>
      </c>
      <c r="O27" s="98">
        <f t="shared" si="3"/>
        <v>1676412.477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4200</v>
      </c>
      <c r="D28" s="103">
        <f>SUM(D4:D27)</f>
        <v>1052</v>
      </c>
      <c r="E28" s="103">
        <f>SUM(E4:E27)</f>
        <v>8088</v>
      </c>
      <c r="F28" s="104">
        <f>SUM(F4:F27)</f>
        <v>13340</v>
      </c>
      <c r="G28" s="103"/>
      <c r="H28" s="130">
        <f t="shared" ref="H28:O28" si="4">SUM(H4:H27)</f>
        <v>2298</v>
      </c>
      <c r="I28" s="103">
        <f>SUM(I4:I27)</f>
        <v>573</v>
      </c>
      <c r="J28" s="103">
        <f t="shared" si="4"/>
        <v>4773</v>
      </c>
      <c r="K28" s="104">
        <f t="shared" si="4"/>
        <v>7644</v>
      </c>
      <c r="L28" s="105">
        <f t="shared" si="4"/>
        <v>2120791.7681370005</v>
      </c>
      <c r="M28" s="105">
        <f t="shared" si="4"/>
        <v>442273.85623700009</v>
      </c>
      <c r="N28" s="105">
        <f>SUM(N4:N27)</f>
        <v>3320200.7576399995</v>
      </c>
      <c r="O28" s="106">
        <f t="shared" si="4"/>
        <v>5883266.3820139999</v>
      </c>
      <c r="P28" t="s">
        <v>112</v>
      </c>
    </row>
    <row r="29" spans="1:17" x14ac:dyDescent="0.2">
      <c r="Q29" t="s">
        <v>112</v>
      </c>
    </row>
    <row r="31" spans="1:17" x14ac:dyDescent="0.2">
      <c r="D31" t="s">
        <v>112</v>
      </c>
      <c r="I31" t="s">
        <v>112</v>
      </c>
      <c r="J31" t="s">
        <v>112</v>
      </c>
      <c r="O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6" x14ac:dyDescent="0.2">
      <c r="F33" t="s">
        <v>112</v>
      </c>
      <c r="H33" t="s">
        <v>112</v>
      </c>
      <c r="K33" t="s">
        <v>112</v>
      </c>
      <c r="O33" t="s">
        <v>112</v>
      </c>
      <c r="P33" t="s">
        <v>112</v>
      </c>
    </row>
    <row r="34" spans="6:16" x14ac:dyDescent="0.2">
      <c r="H34" t="s">
        <v>112</v>
      </c>
      <c r="J34" t="s">
        <v>112</v>
      </c>
    </row>
    <row r="35" spans="6:16" x14ac:dyDescent="0.2">
      <c r="K35" t="s">
        <v>112</v>
      </c>
      <c r="M35" t="s">
        <v>112</v>
      </c>
    </row>
    <row r="38" spans="6:16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F9" sqref="F9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159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13</v>
      </c>
      <c r="D4" s="73">
        <v>6</v>
      </c>
      <c r="E4" s="73">
        <v>112</v>
      </c>
      <c r="F4" s="95">
        <f>SUM(C4:E4)</f>
        <v>131</v>
      </c>
      <c r="G4" s="129">
        <f>F4/F$28</f>
        <v>9.8763570566948126E-3</v>
      </c>
      <c r="H4" s="144">
        <v>7</v>
      </c>
      <c r="I4" s="123">
        <v>4</v>
      </c>
      <c r="J4" s="123">
        <v>61</v>
      </c>
      <c r="K4" s="95">
        <f t="shared" ref="K4:K27" si="0">SUM(H4:J4)</f>
        <v>72</v>
      </c>
      <c r="L4" s="39">
        <v>4448.5891700000002</v>
      </c>
      <c r="M4" s="39">
        <v>1894.8150000000001</v>
      </c>
      <c r="N4" s="39">
        <v>37668.973299999998</v>
      </c>
      <c r="O4" s="98">
        <f>SUM(L4:N4)</f>
        <v>44012.377469999999</v>
      </c>
      <c r="P4" s="128"/>
      <c r="Q4" s="122"/>
    </row>
    <row r="5" spans="1:21" x14ac:dyDescent="0.2">
      <c r="A5" s="4">
        <v>2</v>
      </c>
      <c r="B5" s="15" t="s">
        <v>5</v>
      </c>
      <c r="C5" s="73">
        <v>60</v>
      </c>
      <c r="D5" s="73">
        <v>27</v>
      </c>
      <c r="E5" s="73">
        <v>331</v>
      </c>
      <c r="F5" s="95">
        <f t="shared" ref="F5:F25" si="1">SUM(C5:E5)</f>
        <v>418</v>
      </c>
      <c r="G5" s="129">
        <f t="shared" ref="G5:G27" si="2">F5/F$28</f>
        <v>3.1513872135102532E-2</v>
      </c>
      <c r="H5" s="145">
        <v>36</v>
      </c>
      <c r="I5" s="123">
        <v>17</v>
      </c>
      <c r="J5" s="123">
        <v>187</v>
      </c>
      <c r="K5" s="95">
        <f t="shared" si="0"/>
        <v>240</v>
      </c>
      <c r="L5" s="39">
        <v>28775.5108</v>
      </c>
      <c r="M5" s="39">
        <v>9913.78917</v>
      </c>
      <c r="N5" s="39">
        <v>134911.02100000001</v>
      </c>
      <c r="O5" s="98">
        <f t="shared" ref="O5:O27" si="3">SUM(L5:N5)</f>
        <v>173600.32097</v>
      </c>
      <c r="P5" s="128"/>
      <c r="Q5" s="122"/>
    </row>
    <row r="6" spans="1:21" x14ac:dyDescent="0.2">
      <c r="A6" s="4">
        <v>3</v>
      </c>
      <c r="B6" s="15" t="s">
        <v>6</v>
      </c>
      <c r="C6" s="73">
        <v>758</v>
      </c>
      <c r="D6" s="73">
        <v>187</v>
      </c>
      <c r="E6" s="73">
        <v>1591</v>
      </c>
      <c r="F6" s="95">
        <f t="shared" si="1"/>
        <v>2536</v>
      </c>
      <c r="G6" s="129">
        <f t="shared" si="2"/>
        <v>0.19119420989143546</v>
      </c>
      <c r="H6" s="145">
        <v>388</v>
      </c>
      <c r="I6" s="123">
        <v>101</v>
      </c>
      <c r="J6" s="123">
        <v>939</v>
      </c>
      <c r="K6" s="95">
        <f t="shared" si="0"/>
        <v>1428</v>
      </c>
      <c r="L6" s="39">
        <v>400576.93</v>
      </c>
      <c r="M6" s="39">
        <v>82932.936700000006</v>
      </c>
      <c r="N6" s="39">
        <v>685610.228</v>
      </c>
      <c r="O6" s="98">
        <f t="shared" si="3"/>
        <v>1169120.0947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14</v>
      </c>
      <c r="D7" s="73">
        <v>7</v>
      </c>
      <c r="E7" s="73">
        <v>77</v>
      </c>
      <c r="F7" s="95">
        <f t="shared" si="1"/>
        <v>98</v>
      </c>
      <c r="G7" s="129">
        <f t="shared" si="2"/>
        <v>7.3884197828709289E-3</v>
      </c>
      <c r="H7" s="145">
        <v>7</v>
      </c>
      <c r="I7" s="123">
        <v>3</v>
      </c>
      <c r="J7" s="123">
        <v>48</v>
      </c>
      <c r="K7" s="95">
        <f t="shared" si="0"/>
        <v>58</v>
      </c>
      <c r="L7" s="39">
        <v>5662.3125</v>
      </c>
      <c r="M7" s="39">
        <v>2939.69</v>
      </c>
      <c r="N7" s="39">
        <v>28947.8367</v>
      </c>
      <c r="O7" s="98">
        <f t="shared" si="3"/>
        <v>37549.839200000002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5</v>
      </c>
      <c r="D8" s="73">
        <v>1</v>
      </c>
      <c r="E8" s="73">
        <v>66</v>
      </c>
      <c r="F8" s="95">
        <f t="shared" si="1"/>
        <v>72</v>
      </c>
      <c r="G8" s="129">
        <f t="shared" si="2"/>
        <v>5.4282267792521112E-3</v>
      </c>
      <c r="H8" s="145">
        <v>3</v>
      </c>
      <c r="I8" s="123">
        <v>1</v>
      </c>
      <c r="J8" s="123">
        <v>36</v>
      </c>
      <c r="K8" s="95">
        <f t="shared" si="0"/>
        <v>40</v>
      </c>
      <c r="L8" s="39">
        <v>2065.78667</v>
      </c>
      <c r="M8" s="39">
        <v>634.876667</v>
      </c>
      <c r="N8" s="39">
        <v>21374.805799999998</v>
      </c>
      <c r="O8" s="98">
        <f t="shared" si="3"/>
        <v>24075.469137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12</v>
      </c>
      <c r="D9" s="73">
        <v>8</v>
      </c>
      <c r="E9" s="73">
        <v>155</v>
      </c>
      <c r="F9" s="95">
        <f t="shared" si="1"/>
        <v>175</v>
      </c>
      <c r="G9" s="129">
        <f t="shared" si="2"/>
        <v>1.3193606755126659E-2</v>
      </c>
      <c r="H9" s="145">
        <v>8</v>
      </c>
      <c r="I9" s="123">
        <v>4</v>
      </c>
      <c r="J9" s="123">
        <v>98</v>
      </c>
      <c r="K9" s="95">
        <f t="shared" si="0"/>
        <v>110</v>
      </c>
      <c r="L9" s="39">
        <v>7386.9683299999997</v>
      </c>
      <c r="M9" s="39">
        <v>2922.81167</v>
      </c>
      <c r="N9" s="39">
        <v>67760.181700000001</v>
      </c>
      <c r="O9" s="98">
        <f t="shared" si="3"/>
        <v>78069.9617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24</v>
      </c>
      <c r="D10" s="73">
        <v>12</v>
      </c>
      <c r="E10" s="73">
        <v>135</v>
      </c>
      <c r="F10" s="95">
        <f t="shared" si="1"/>
        <v>171</v>
      </c>
      <c r="G10" s="129">
        <f t="shared" si="2"/>
        <v>1.2892038600723764E-2</v>
      </c>
      <c r="H10" s="145">
        <v>15</v>
      </c>
      <c r="I10" s="123">
        <v>8</v>
      </c>
      <c r="J10" s="123">
        <v>84</v>
      </c>
      <c r="K10" s="95">
        <f t="shared" si="0"/>
        <v>107</v>
      </c>
      <c r="L10" s="39">
        <v>12285.6067</v>
      </c>
      <c r="M10" s="39">
        <v>3627.1191699999999</v>
      </c>
      <c r="N10" s="39">
        <v>50827.107499999998</v>
      </c>
      <c r="O10" s="98">
        <f t="shared" si="3"/>
        <v>66739.833369999993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39</v>
      </c>
      <c r="D11" s="73">
        <v>21</v>
      </c>
      <c r="E11" s="73">
        <v>249</v>
      </c>
      <c r="F11" s="95">
        <f t="shared" si="1"/>
        <v>309</v>
      </c>
      <c r="G11" s="129">
        <f t="shared" si="2"/>
        <v>2.3296139927623642E-2</v>
      </c>
      <c r="H11" s="145">
        <v>22</v>
      </c>
      <c r="I11" s="123">
        <v>8</v>
      </c>
      <c r="J11" s="123">
        <v>145</v>
      </c>
      <c r="K11" s="95">
        <f t="shared" si="0"/>
        <v>175</v>
      </c>
      <c r="L11" s="39">
        <v>19644.397499999999</v>
      </c>
      <c r="M11" s="39">
        <v>7057.8408300000001</v>
      </c>
      <c r="N11" s="39">
        <v>108558.883</v>
      </c>
      <c r="O11" s="98">
        <f t="shared" si="3"/>
        <v>135261.12132999999</v>
      </c>
      <c r="P11" s="128"/>
      <c r="Q11" s="122"/>
    </row>
    <row r="12" spans="1:21" x14ac:dyDescent="0.2">
      <c r="A12" s="4">
        <v>9</v>
      </c>
      <c r="B12" s="15" t="s">
        <v>153</v>
      </c>
      <c r="C12" s="73">
        <v>19</v>
      </c>
      <c r="D12" s="73">
        <v>9</v>
      </c>
      <c r="E12" s="73">
        <v>126</v>
      </c>
      <c r="F12" s="95">
        <f t="shared" si="1"/>
        <v>154</v>
      </c>
      <c r="G12" s="129">
        <f t="shared" si="2"/>
        <v>1.1610373944511459E-2</v>
      </c>
      <c r="H12" s="145">
        <v>12</v>
      </c>
      <c r="I12" s="123">
        <v>6</v>
      </c>
      <c r="J12" s="123">
        <v>76</v>
      </c>
      <c r="K12" s="95">
        <f t="shared" si="0"/>
        <v>94</v>
      </c>
      <c r="L12" s="39">
        <v>8931.1733299999996</v>
      </c>
      <c r="M12" s="39">
        <v>2640.6466700000001</v>
      </c>
      <c r="N12" s="39">
        <v>37612.5317</v>
      </c>
      <c r="O12" s="98">
        <f t="shared" si="3"/>
        <v>49184.351699999999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73</v>
      </c>
      <c r="D13" s="73">
        <v>18</v>
      </c>
      <c r="E13" s="73">
        <v>154</v>
      </c>
      <c r="F13" s="95">
        <f t="shared" si="1"/>
        <v>245</v>
      </c>
      <c r="G13" s="129">
        <f t="shared" si="2"/>
        <v>1.8471049457177324E-2</v>
      </c>
      <c r="H13" s="145">
        <v>35</v>
      </c>
      <c r="I13" s="123">
        <v>9</v>
      </c>
      <c r="J13" s="123">
        <v>94</v>
      </c>
      <c r="K13" s="95">
        <f t="shared" si="0"/>
        <v>138</v>
      </c>
      <c r="L13" s="39">
        <v>41865.1783</v>
      </c>
      <c r="M13" s="39">
        <v>8126.82</v>
      </c>
      <c r="N13" s="39">
        <v>66791.302500000005</v>
      </c>
      <c r="O13" s="98">
        <f t="shared" si="3"/>
        <v>116783.3008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3</v>
      </c>
      <c r="D14" s="73">
        <v>0</v>
      </c>
      <c r="E14" s="73">
        <v>13</v>
      </c>
      <c r="F14" s="95">
        <f t="shared" si="1"/>
        <v>16</v>
      </c>
      <c r="G14" s="129">
        <f t="shared" si="2"/>
        <v>1.2062726176115801E-3</v>
      </c>
      <c r="H14" s="145">
        <v>2</v>
      </c>
      <c r="I14" s="123">
        <v>0</v>
      </c>
      <c r="J14" s="123">
        <v>7</v>
      </c>
      <c r="K14" s="95">
        <f t="shared" si="0"/>
        <v>9</v>
      </c>
      <c r="L14" s="39">
        <v>869.45083299999999</v>
      </c>
      <c r="M14" s="39">
        <v>0</v>
      </c>
      <c r="N14" s="39">
        <v>3313.5808299999999</v>
      </c>
      <c r="O14" s="98">
        <f t="shared" si="3"/>
        <v>4183.0316629999998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76</v>
      </c>
      <c r="D15" s="73">
        <v>34</v>
      </c>
      <c r="E15" s="73">
        <v>250</v>
      </c>
      <c r="F15" s="95">
        <f t="shared" si="1"/>
        <v>360</v>
      </c>
      <c r="G15" s="129">
        <f t="shared" si="2"/>
        <v>2.7141133896260553E-2</v>
      </c>
      <c r="H15" s="145">
        <v>41</v>
      </c>
      <c r="I15" s="123">
        <v>19</v>
      </c>
      <c r="J15" s="123">
        <v>140</v>
      </c>
      <c r="K15" s="95">
        <f t="shared" si="0"/>
        <v>200</v>
      </c>
      <c r="L15" s="39">
        <v>40679.805800000002</v>
      </c>
      <c r="M15" s="39">
        <v>16281.091700000001</v>
      </c>
      <c r="N15" s="39">
        <v>97397.7117</v>
      </c>
      <c r="O15" s="98">
        <f t="shared" si="3"/>
        <v>154358.60920000001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75</v>
      </c>
      <c r="D16" s="73">
        <v>30</v>
      </c>
      <c r="E16" s="73">
        <v>341</v>
      </c>
      <c r="F16" s="95">
        <f t="shared" si="1"/>
        <v>446</v>
      </c>
      <c r="G16" s="129">
        <f t="shared" si="2"/>
        <v>3.3624849215922799E-2</v>
      </c>
      <c r="H16" s="145">
        <v>44</v>
      </c>
      <c r="I16" s="123">
        <v>16</v>
      </c>
      <c r="J16" s="123">
        <v>185</v>
      </c>
      <c r="K16" s="95">
        <f t="shared" si="0"/>
        <v>245</v>
      </c>
      <c r="L16" s="39">
        <v>39988.855799999998</v>
      </c>
      <c r="M16" s="39">
        <v>14866.41</v>
      </c>
      <c r="N16" s="39">
        <v>184820.166</v>
      </c>
      <c r="O16" s="98">
        <f t="shared" si="3"/>
        <v>239675.43179999999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2</v>
      </c>
      <c r="D17" s="73">
        <v>0</v>
      </c>
      <c r="E17" s="73">
        <v>13</v>
      </c>
      <c r="F17" s="95">
        <f t="shared" si="1"/>
        <v>15</v>
      </c>
      <c r="G17" s="129">
        <f t="shared" si="2"/>
        <v>1.1308805790108565E-3</v>
      </c>
      <c r="H17" s="145">
        <v>1</v>
      </c>
      <c r="I17" s="123">
        <v>0</v>
      </c>
      <c r="J17" s="123">
        <v>9</v>
      </c>
      <c r="K17" s="95">
        <f t="shared" si="0"/>
        <v>10</v>
      </c>
      <c r="L17" s="39">
        <v>324.77249999999998</v>
      </c>
      <c r="M17" s="39">
        <v>0</v>
      </c>
      <c r="N17" s="39">
        <v>4560.0966699999999</v>
      </c>
      <c r="O17" s="98">
        <f t="shared" si="3"/>
        <v>4884.8691699999999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323</v>
      </c>
      <c r="D18" s="73">
        <v>63</v>
      </c>
      <c r="E18" s="73">
        <v>786</v>
      </c>
      <c r="F18" s="95">
        <f t="shared" si="1"/>
        <v>1172</v>
      </c>
      <c r="G18" s="129">
        <f t="shared" si="2"/>
        <v>8.8359469240048255E-2</v>
      </c>
      <c r="H18" s="145">
        <v>174</v>
      </c>
      <c r="I18" s="123">
        <v>32</v>
      </c>
      <c r="J18" s="123">
        <v>450</v>
      </c>
      <c r="K18" s="95">
        <f t="shared" si="0"/>
        <v>656</v>
      </c>
      <c r="L18" s="39">
        <v>238121.52</v>
      </c>
      <c r="M18" s="39">
        <v>36907.140800000001</v>
      </c>
      <c r="N18" s="39">
        <v>423695.14399999997</v>
      </c>
      <c r="O18" s="98">
        <f t="shared" si="3"/>
        <v>698723.80480000004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500</v>
      </c>
      <c r="D19" s="73">
        <v>171</v>
      </c>
      <c r="E19" s="73">
        <v>1436</v>
      </c>
      <c r="F19" s="95">
        <f t="shared" si="1"/>
        <v>2107</v>
      </c>
      <c r="G19" s="129">
        <f t="shared" si="2"/>
        <v>0.15885102533172496</v>
      </c>
      <c r="H19" s="145">
        <v>253</v>
      </c>
      <c r="I19" s="123">
        <v>84</v>
      </c>
      <c r="J19" s="123">
        <v>851</v>
      </c>
      <c r="K19" s="95">
        <f t="shared" si="0"/>
        <v>1188</v>
      </c>
      <c r="L19" s="39">
        <v>253501.78700000001</v>
      </c>
      <c r="M19" s="39">
        <v>71271.134999999995</v>
      </c>
      <c r="N19" s="39">
        <v>607874.18299999996</v>
      </c>
      <c r="O19" s="98">
        <f t="shared" si="3"/>
        <v>932647.10499999998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6</v>
      </c>
      <c r="D20" s="73"/>
      <c r="E20" s="73">
        <v>21</v>
      </c>
      <c r="F20" s="95">
        <f t="shared" si="1"/>
        <v>27</v>
      </c>
      <c r="G20" s="129">
        <f t="shared" si="2"/>
        <v>2.0355850422195416E-3</v>
      </c>
      <c r="H20" s="145">
        <v>5</v>
      </c>
      <c r="I20" s="123">
        <v>0</v>
      </c>
      <c r="J20" s="123">
        <v>14</v>
      </c>
      <c r="K20" s="95">
        <f t="shared" si="0"/>
        <v>19</v>
      </c>
      <c r="L20" s="39">
        <v>2876.0333300000002</v>
      </c>
      <c r="M20" s="39"/>
      <c r="N20" s="39">
        <v>6964.1541699999998</v>
      </c>
      <c r="O20" s="98">
        <f t="shared" si="3"/>
        <v>9840.1875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42</v>
      </c>
      <c r="D21" s="73">
        <v>10</v>
      </c>
      <c r="E21" s="73">
        <v>94</v>
      </c>
      <c r="F21" s="95">
        <f t="shared" si="1"/>
        <v>146</v>
      </c>
      <c r="G21" s="129">
        <f t="shared" si="2"/>
        <v>1.100723763570567E-2</v>
      </c>
      <c r="H21" s="145">
        <v>21</v>
      </c>
      <c r="I21" s="123">
        <v>6</v>
      </c>
      <c r="J21" s="123">
        <v>52</v>
      </c>
      <c r="K21" s="95">
        <f t="shared" si="0"/>
        <v>79</v>
      </c>
      <c r="L21" s="39">
        <v>11920.9892</v>
      </c>
      <c r="M21" s="39">
        <v>2832.18</v>
      </c>
      <c r="N21" s="39">
        <v>23674.9067</v>
      </c>
      <c r="O21" s="98">
        <f t="shared" si="3"/>
        <v>38428.075899999996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44</v>
      </c>
      <c r="D22" s="73">
        <v>6</v>
      </c>
      <c r="E22" s="73">
        <v>98</v>
      </c>
      <c r="F22" s="95">
        <f t="shared" si="1"/>
        <v>148</v>
      </c>
      <c r="G22" s="129">
        <f t="shared" si="2"/>
        <v>1.1158021712907118E-2</v>
      </c>
      <c r="H22" s="145">
        <v>23</v>
      </c>
      <c r="I22" s="123">
        <v>2</v>
      </c>
      <c r="J22" s="123">
        <v>51</v>
      </c>
      <c r="K22" s="95">
        <f t="shared" si="0"/>
        <v>76</v>
      </c>
      <c r="L22" s="39">
        <v>18913.017500000002</v>
      </c>
      <c r="M22" s="39">
        <v>2730.65</v>
      </c>
      <c r="N22" s="39">
        <v>32494.0308</v>
      </c>
      <c r="O22" s="98">
        <f t="shared" si="3"/>
        <v>54137.698300000004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3</v>
      </c>
      <c r="D23" s="73">
        <v>0</v>
      </c>
      <c r="E23" s="73">
        <v>80</v>
      </c>
      <c r="F23" s="95">
        <f t="shared" si="1"/>
        <v>83</v>
      </c>
      <c r="G23" s="129">
        <f t="shared" si="2"/>
        <v>6.2575392038600724E-3</v>
      </c>
      <c r="H23" s="145">
        <v>1</v>
      </c>
      <c r="I23" s="123">
        <v>0</v>
      </c>
      <c r="J23" s="123">
        <v>53</v>
      </c>
      <c r="K23" s="95">
        <f t="shared" si="0"/>
        <v>54</v>
      </c>
      <c r="L23" s="39">
        <v>1378.9533300000001</v>
      </c>
      <c r="M23" s="39">
        <v>0</v>
      </c>
      <c r="N23" s="39">
        <v>29870.435799999999</v>
      </c>
      <c r="O23" s="98">
        <f t="shared" si="3"/>
        <v>31249.38913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33</v>
      </c>
      <c r="D24" s="73">
        <v>28</v>
      </c>
      <c r="E24" s="73">
        <v>204</v>
      </c>
      <c r="F24" s="95">
        <f t="shared" si="1"/>
        <v>265</v>
      </c>
      <c r="G24" s="129">
        <f t="shared" si="2"/>
        <v>1.9978890229191797E-2</v>
      </c>
      <c r="H24" s="145">
        <v>22</v>
      </c>
      <c r="I24" s="123">
        <v>17</v>
      </c>
      <c r="J24" s="123">
        <v>129</v>
      </c>
      <c r="K24" s="95">
        <f t="shared" si="0"/>
        <v>168</v>
      </c>
      <c r="L24" s="39">
        <v>11346.66</v>
      </c>
      <c r="M24" s="39">
        <v>9573.5141700000004</v>
      </c>
      <c r="N24" s="39">
        <v>66033.911699999997</v>
      </c>
      <c r="O24" s="98">
        <f t="shared" si="3"/>
        <v>86954.085869999995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45</v>
      </c>
      <c r="D25" s="73">
        <v>22</v>
      </c>
      <c r="E25" s="73">
        <v>250</v>
      </c>
      <c r="F25" s="95">
        <f t="shared" si="1"/>
        <v>317</v>
      </c>
      <c r="G25" s="129">
        <f t="shared" si="2"/>
        <v>2.3899276236429432E-2</v>
      </c>
      <c r="H25" s="145">
        <v>27</v>
      </c>
      <c r="I25" s="123">
        <v>15</v>
      </c>
      <c r="J25" s="123">
        <v>152</v>
      </c>
      <c r="K25" s="95">
        <f t="shared" si="0"/>
        <v>194</v>
      </c>
      <c r="L25" s="39">
        <v>18048.16</v>
      </c>
      <c r="M25" s="39">
        <v>6165.9650000000001</v>
      </c>
      <c r="N25" s="39">
        <v>83425.073300000004</v>
      </c>
      <c r="O25" s="98">
        <f t="shared" si="3"/>
        <v>107639.1983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3</v>
      </c>
      <c r="D26" s="73">
        <v>1</v>
      </c>
      <c r="E26" s="73">
        <v>82</v>
      </c>
      <c r="F26" s="95">
        <f>SUM(C26:E26)</f>
        <v>86</v>
      </c>
      <c r="G26" s="129">
        <f t="shared" si="2"/>
        <v>6.4837153196622439E-3</v>
      </c>
      <c r="H26" s="145">
        <v>3</v>
      </c>
      <c r="I26" s="123">
        <v>1</v>
      </c>
      <c r="J26" s="123">
        <v>54</v>
      </c>
      <c r="K26" s="95">
        <f t="shared" si="0"/>
        <v>58</v>
      </c>
      <c r="L26" s="39">
        <v>1505.53</v>
      </c>
      <c r="M26" s="39">
        <v>269.27333299999998</v>
      </c>
      <c r="N26" s="39">
        <v>27002.8308</v>
      </c>
      <c r="O26" s="98">
        <f t="shared" si="3"/>
        <v>28777.634133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2134</v>
      </c>
      <c r="D27" s="73">
        <v>329</v>
      </c>
      <c r="E27" s="73">
        <v>1304</v>
      </c>
      <c r="F27" s="95">
        <f>SUM(C27:E27)</f>
        <v>3767</v>
      </c>
      <c r="G27" s="129">
        <f t="shared" si="2"/>
        <v>0.28400180940892644</v>
      </c>
      <c r="H27" s="145">
        <v>1217</v>
      </c>
      <c r="I27" s="123">
        <v>190</v>
      </c>
      <c r="J27" s="123">
        <v>764</v>
      </c>
      <c r="K27" s="95">
        <f t="shared" si="0"/>
        <v>2171</v>
      </c>
      <c r="L27" s="39">
        <v>1031141.35</v>
      </c>
      <c r="M27" s="39">
        <v>130329.182</v>
      </c>
      <c r="N27" s="39">
        <v>501539.67499999999</v>
      </c>
      <c r="O27" s="98">
        <f t="shared" si="3"/>
        <v>1663010.2069999999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4306</v>
      </c>
      <c r="D28" s="103">
        <f>SUM(D4:D27)</f>
        <v>990</v>
      </c>
      <c r="E28" s="103">
        <f>SUM(E4:E27)</f>
        <v>7968</v>
      </c>
      <c r="F28" s="104">
        <f>SUM(F4:F27)</f>
        <v>13264</v>
      </c>
      <c r="G28" s="103"/>
      <c r="H28" s="130">
        <f t="shared" ref="H28:O28" si="4">SUM(H4:H27)</f>
        <v>2367</v>
      </c>
      <c r="I28" s="103">
        <f>SUM(I4:I27)</f>
        <v>543</v>
      </c>
      <c r="J28" s="103">
        <f t="shared" si="4"/>
        <v>4679</v>
      </c>
      <c r="K28" s="104">
        <f t="shared" si="4"/>
        <v>7589</v>
      </c>
      <c r="L28" s="105">
        <f t="shared" si="4"/>
        <v>2202259.3385930001</v>
      </c>
      <c r="M28" s="105">
        <f t="shared" si="4"/>
        <v>413917.88788000005</v>
      </c>
      <c r="N28" s="105">
        <f>SUM(N4:N27)</f>
        <v>3332728.7716699997</v>
      </c>
      <c r="O28" s="106">
        <f t="shared" si="4"/>
        <v>5948905.9981430005</v>
      </c>
      <c r="P28" t="s">
        <v>112</v>
      </c>
    </row>
    <row r="29" spans="1:17" x14ac:dyDescent="0.2">
      <c r="Q29" t="s">
        <v>112</v>
      </c>
    </row>
    <row r="31" spans="1:17" x14ac:dyDescent="0.2">
      <c r="D31" t="s">
        <v>112</v>
      </c>
      <c r="I31" t="s">
        <v>112</v>
      </c>
      <c r="J31" t="s">
        <v>112</v>
      </c>
      <c r="O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6" x14ac:dyDescent="0.2">
      <c r="F33" t="s">
        <v>112</v>
      </c>
      <c r="H33" t="s">
        <v>112</v>
      </c>
      <c r="K33" t="s">
        <v>112</v>
      </c>
      <c r="O33" t="s">
        <v>112</v>
      </c>
      <c r="P33" t="s">
        <v>112</v>
      </c>
    </row>
    <row r="34" spans="6:16" x14ac:dyDescent="0.2">
      <c r="H34" t="s">
        <v>112</v>
      </c>
      <c r="J34" t="s">
        <v>112</v>
      </c>
    </row>
    <row r="35" spans="6:16" x14ac:dyDescent="0.2">
      <c r="K35" t="s">
        <v>112</v>
      </c>
      <c r="M35" t="s">
        <v>112</v>
      </c>
    </row>
    <row r="38" spans="6:16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O4" sqref="O4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158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14</v>
      </c>
      <c r="D4" s="73">
        <v>6</v>
      </c>
      <c r="E4" s="73">
        <v>111</v>
      </c>
      <c r="F4" s="95">
        <f>SUM(C4:E4)</f>
        <v>131</v>
      </c>
      <c r="G4" s="129">
        <f>F4/F$28</f>
        <v>9.6351868196528391E-3</v>
      </c>
      <c r="H4" s="144">
        <v>7</v>
      </c>
      <c r="I4" s="123">
        <v>4</v>
      </c>
      <c r="J4" s="123">
        <v>58</v>
      </c>
      <c r="K4" s="95">
        <f t="shared" ref="K4:K27" si="0">SUM(H4:J4)</f>
        <v>69</v>
      </c>
      <c r="L4" s="39">
        <v>4580.4416700000002</v>
      </c>
      <c r="M4" s="39">
        <v>2074.02</v>
      </c>
      <c r="N4" s="39">
        <v>30585.8475</v>
      </c>
      <c r="O4" s="98">
        <f>SUM(L4:N4)</f>
        <v>37240.30917</v>
      </c>
      <c r="P4" s="128"/>
      <c r="Q4" s="122"/>
    </row>
    <row r="5" spans="1:21" x14ac:dyDescent="0.2">
      <c r="A5" s="4">
        <v>2</v>
      </c>
      <c r="B5" s="15" t="s">
        <v>5</v>
      </c>
      <c r="C5" s="73">
        <v>73</v>
      </c>
      <c r="D5" s="73">
        <v>23</v>
      </c>
      <c r="E5" s="73">
        <v>355</v>
      </c>
      <c r="F5" s="95">
        <f t="shared" ref="F5:F25" si="1">SUM(C5:E5)</f>
        <v>451</v>
      </c>
      <c r="G5" s="129">
        <f t="shared" ref="G5:G27" si="2">F5/F$28</f>
        <v>3.3171521035598707E-2</v>
      </c>
      <c r="H5" s="145">
        <v>46</v>
      </c>
      <c r="I5" s="123">
        <v>17</v>
      </c>
      <c r="J5" s="123">
        <v>197</v>
      </c>
      <c r="K5" s="95">
        <f t="shared" si="0"/>
        <v>260</v>
      </c>
      <c r="L5" s="39">
        <v>29445.325000000001</v>
      </c>
      <c r="M5" s="39">
        <v>7026.8249999999998</v>
      </c>
      <c r="N5" s="39">
        <v>109019.95</v>
      </c>
      <c r="O5" s="98">
        <f t="shared" ref="O5:O27" si="3">SUM(L5:N5)</f>
        <v>145492.1</v>
      </c>
      <c r="P5" s="128"/>
      <c r="Q5" s="122"/>
    </row>
    <row r="6" spans="1:21" x14ac:dyDescent="0.2">
      <c r="A6" s="4">
        <v>3</v>
      </c>
      <c r="B6" s="15" t="s">
        <v>6</v>
      </c>
      <c r="C6" s="73">
        <v>793</v>
      </c>
      <c r="D6" s="73">
        <v>183</v>
      </c>
      <c r="E6" s="73">
        <v>1598</v>
      </c>
      <c r="F6" s="95">
        <f t="shared" si="1"/>
        <v>2574</v>
      </c>
      <c r="G6" s="129">
        <f t="shared" si="2"/>
        <v>0.18932038834951456</v>
      </c>
      <c r="H6" s="145">
        <v>404</v>
      </c>
      <c r="I6" s="123">
        <v>98</v>
      </c>
      <c r="J6" s="123">
        <v>953</v>
      </c>
      <c r="K6" s="95">
        <f t="shared" si="0"/>
        <v>1455</v>
      </c>
      <c r="L6" s="39">
        <v>375043.82500000001</v>
      </c>
      <c r="M6" s="39">
        <v>68776.608300000007</v>
      </c>
      <c r="N6" s="39">
        <v>582545.32900000003</v>
      </c>
      <c r="O6" s="98">
        <f t="shared" si="3"/>
        <v>1026365.7623000001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15</v>
      </c>
      <c r="D7" s="73">
        <v>8</v>
      </c>
      <c r="E7" s="73">
        <v>85</v>
      </c>
      <c r="F7" s="95">
        <f t="shared" si="1"/>
        <v>108</v>
      </c>
      <c r="G7" s="129">
        <f t="shared" si="2"/>
        <v>7.9435127978817292E-3</v>
      </c>
      <c r="H7" s="145">
        <v>7</v>
      </c>
      <c r="I7" s="123">
        <v>4</v>
      </c>
      <c r="J7" s="123">
        <v>53</v>
      </c>
      <c r="K7" s="95">
        <f t="shared" si="0"/>
        <v>64</v>
      </c>
      <c r="L7" s="39">
        <v>3110.5425</v>
      </c>
      <c r="M7" s="39">
        <v>2467.6491700000001</v>
      </c>
      <c r="N7" s="39">
        <v>21676.6983</v>
      </c>
      <c r="O7" s="98">
        <f t="shared" si="3"/>
        <v>27254.88997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6</v>
      </c>
      <c r="D8" s="73">
        <v>1</v>
      </c>
      <c r="E8" s="73">
        <v>65</v>
      </c>
      <c r="F8" s="95">
        <f t="shared" si="1"/>
        <v>72</v>
      </c>
      <c r="G8" s="129">
        <f t="shared" si="2"/>
        <v>5.2956751985878204E-3</v>
      </c>
      <c r="H8" s="145">
        <v>3</v>
      </c>
      <c r="I8" s="123">
        <v>1</v>
      </c>
      <c r="J8" s="123">
        <v>36</v>
      </c>
      <c r="K8" s="95">
        <f t="shared" si="0"/>
        <v>40</v>
      </c>
      <c r="L8" s="39">
        <v>2201.6149999999998</v>
      </c>
      <c r="M8" s="39">
        <v>634.876667</v>
      </c>
      <c r="N8" s="39">
        <v>18030.837500000001</v>
      </c>
      <c r="O8" s="98">
        <f t="shared" si="3"/>
        <v>20867.329167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12</v>
      </c>
      <c r="D9" s="73">
        <v>9</v>
      </c>
      <c r="E9" s="73">
        <v>144</v>
      </c>
      <c r="F9" s="95">
        <f t="shared" si="1"/>
        <v>165</v>
      </c>
      <c r="G9" s="129">
        <f t="shared" si="2"/>
        <v>1.2135922330097087E-2</v>
      </c>
      <c r="H9" s="145">
        <v>6</v>
      </c>
      <c r="I9" s="123">
        <v>5</v>
      </c>
      <c r="J9" s="123">
        <v>93</v>
      </c>
      <c r="K9" s="95">
        <f t="shared" si="0"/>
        <v>104</v>
      </c>
      <c r="L9" s="39">
        <v>5065.37417</v>
      </c>
      <c r="M9" s="39">
        <v>2323.4466699999998</v>
      </c>
      <c r="N9" s="39">
        <v>54644.124199999998</v>
      </c>
      <c r="O9" s="98">
        <f t="shared" si="3"/>
        <v>62032.945039999999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27</v>
      </c>
      <c r="D10" s="73">
        <v>15</v>
      </c>
      <c r="E10" s="73">
        <v>156</v>
      </c>
      <c r="F10" s="95">
        <f t="shared" si="1"/>
        <v>198</v>
      </c>
      <c r="G10" s="129">
        <f t="shared" si="2"/>
        <v>1.4563106796116505E-2</v>
      </c>
      <c r="H10" s="145">
        <v>17</v>
      </c>
      <c r="I10" s="123">
        <v>10</v>
      </c>
      <c r="J10" s="123">
        <v>95</v>
      </c>
      <c r="K10" s="95">
        <f t="shared" si="0"/>
        <v>122</v>
      </c>
      <c r="L10" s="39">
        <v>9201.2916700000005</v>
      </c>
      <c r="M10" s="39">
        <v>3351.66</v>
      </c>
      <c r="N10" s="39">
        <v>44401.099199999997</v>
      </c>
      <c r="O10" s="98">
        <f t="shared" si="3"/>
        <v>56954.050869999999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51</v>
      </c>
      <c r="D11" s="73">
        <v>17</v>
      </c>
      <c r="E11" s="73">
        <v>256</v>
      </c>
      <c r="F11" s="95">
        <f t="shared" si="1"/>
        <v>324</v>
      </c>
      <c r="G11" s="129">
        <f t="shared" si="2"/>
        <v>2.3830538393645191E-2</v>
      </c>
      <c r="H11" s="145">
        <v>28</v>
      </c>
      <c r="I11" s="123">
        <v>7</v>
      </c>
      <c r="J11" s="123">
        <v>147</v>
      </c>
      <c r="K11" s="95">
        <f t="shared" si="0"/>
        <v>182</v>
      </c>
      <c r="L11" s="39">
        <v>21948.2575</v>
      </c>
      <c r="M11" s="39">
        <v>5176.54583</v>
      </c>
      <c r="N11" s="39">
        <v>88518.614199999996</v>
      </c>
      <c r="O11" s="98">
        <f t="shared" si="3"/>
        <v>115643.41752999999</v>
      </c>
      <c r="P11" s="128"/>
      <c r="Q11" s="122"/>
    </row>
    <row r="12" spans="1:21" x14ac:dyDescent="0.2">
      <c r="A12" s="4">
        <v>9</v>
      </c>
      <c r="B12" s="15" t="s">
        <v>153</v>
      </c>
      <c r="C12" s="73">
        <v>20</v>
      </c>
      <c r="D12" s="73">
        <v>7</v>
      </c>
      <c r="E12" s="73">
        <v>119</v>
      </c>
      <c r="F12" s="95">
        <f t="shared" si="1"/>
        <v>146</v>
      </c>
      <c r="G12" s="129">
        <f t="shared" si="2"/>
        <v>1.0738452486025302E-2</v>
      </c>
      <c r="H12" s="145">
        <v>14</v>
      </c>
      <c r="I12" s="123">
        <v>5</v>
      </c>
      <c r="J12" s="123">
        <v>73</v>
      </c>
      <c r="K12" s="95">
        <f t="shared" si="0"/>
        <v>92</v>
      </c>
      <c r="L12" s="39">
        <v>8922.53917</v>
      </c>
      <c r="M12" s="39">
        <v>1737.5041699999999</v>
      </c>
      <c r="N12" s="39">
        <v>29403.0533</v>
      </c>
      <c r="O12" s="98">
        <f t="shared" si="3"/>
        <v>40063.096640000003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70</v>
      </c>
      <c r="D13" s="73">
        <v>18</v>
      </c>
      <c r="E13" s="73">
        <v>161</v>
      </c>
      <c r="F13" s="95">
        <f t="shared" si="1"/>
        <v>249</v>
      </c>
      <c r="G13" s="129">
        <f t="shared" si="2"/>
        <v>1.8314210061782878E-2</v>
      </c>
      <c r="H13" s="145">
        <v>37</v>
      </c>
      <c r="I13" s="123">
        <v>9</v>
      </c>
      <c r="J13" s="123">
        <v>99</v>
      </c>
      <c r="K13" s="95">
        <f t="shared" si="0"/>
        <v>145</v>
      </c>
      <c r="L13" s="39">
        <v>35129.618300000002</v>
      </c>
      <c r="M13" s="39">
        <v>5325.9158299999999</v>
      </c>
      <c r="N13" s="39">
        <v>54922.66</v>
      </c>
      <c r="O13" s="98">
        <f t="shared" si="3"/>
        <v>95378.194130000003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4</v>
      </c>
      <c r="D14" s="73">
        <v>0</v>
      </c>
      <c r="E14" s="73">
        <v>13</v>
      </c>
      <c r="F14" s="95">
        <f t="shared" si="1"/>
        <v>17</v>
      </c>
      <c r="G14" s="129">
        <f t="shared" si="2"/>
        <v>1.250367755222124E-3</v>
      </c>
      <c r="H14" s="145">
        <v>3</v>
      </c>
      <c r="I14" s="123">
        <v>0</v>
      </c>
      <c r="J14" s="123">
        <v>7</v>
      </c>
      <c r="K14" s="95">
        <f t="shared" si="0"/>
        <v>10</v>
      </c>
      <c r="L14" s="39">
        <v>924.36500000000001</v>
      </c>
      <c r="M14" s="39">
        <v>0</v>
      </c>
      <c r="N14" s="39">
        <v>2208.1799999999998</v>
      </c>
      <c r="O14" s="98">
        <f t="shared" si="3"/>
        <v>3132.5450000000001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93</v>
      </c>
      <c r="D15" s="73">
        <v>27</v>
      </c>
      <c r="E15" s="73">
        <v>254</v>
      </c>
      <c r="F15" s="95">
        <f t="shared" si="1"/>
        <v>374</v>
      </c>
      <c r="G15" s="129">
        <f t="shared" si="2"/>
        <v>2.7508090614886731E-2</v>
      </c>
      <c r="H15" s="145">
        <v>52</v>
      </c>
      <c r="I15" s="123">
        <v>14</v>
      </c>
      <c r="J15" s="123">
        <v>144</v>
      </c>
      <c r="K15" s="95">
        <f t="shared" si="0"/>
        <v>210</v>
      </c>
      <c r="L15" s="39">
        <v>39988.888299999999</v>
      </c>
      <c r="M15" s="39">
        <v>12076.263300000001</v>
      </c>
      <c r="N15" s="39">
        <v>84264.505000000005</v>
      </c>
      <c r="O15" s="98">
        <f t="shared" si="3"/>
        <v>136329.65659999999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72</v>
      </c>
      <c r="D16" s="73">
        <v>30</v>
      </c>
      <c r="E16" s="73">
        <v>322</v>
      </c>
      <c r="F16" s="95">
        <f t="shared" si="1"/>
        <v>424</v>
      </c>
      <c r="G16" s="129">
        <f t="shared" si="2"/>
        <v>3.1185642836128274E-2</v>
      </c>
      <c r="H16" s="145">
        <v>39</v>
      </c>
      <c r="I16" s="123">
        <v>16</v>
      </c>
      <c r="J16" s="123">
        <v>182</v>
      </c>
      <c r="K16" s="95">
        <f t="shared" si="0"/>
        <v>237</v>
      </c>
      <c r="L16" s="39">
        <v>30465.976699999999</v>
      </c>
      <c r="M16" s="39">
        <v>14285.9275</v>
      </c>
      <c r="N16" s="39">
        <v>145513.98300000001</v>
      </c>
      <c r="O16" s="98">
        <f t="shared" si="3"/>
        <v>190265.8872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4</v>
      </c>
      <c r="D17" s="73">
        <v>0</v>
      </c>
      <c r="E17" s="73">
        <v>13</v>
      </c>
      <c r="F17" s="95">
        <f t="shared" si="1"/>
        <v>17</v>
      </c>
      <c r="G17" s="129">
        <f t="shared" si="2"/>
        <v>1.250367755222124E-3</v>
      </c>
      <c r="H17" s="145">
        <v>2</v>
      </c>
      <c r="I17" s="123">
        <v>0</v>
      </c>
      <c r="J17" s="123">
        <v>9</v>
      </c>
      <c r="K17" s="95">
        <f t="shared" si="0"/>
        <v>11</v>
      </c>
      <c r="L17" s="39">
        <v>289.95416699999998</v>
      </c>
      <c r="M17" s="39">
        <v>0</v>
      </c>
      <c r="N17" s="39">
        <v>4158.05</v>
      </c>
      <c r="O17" s="98">
        <f t="shared" si="3"/>
        <v>4448.0041670000001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346</v>
      </c>
      <c r="D18" s="73">
        <v>64</v>
      </c>
      <c r="E18" s="73">
        <v>816</v>
      </c>
      <c r="F18" s="95">
        <f t="shared" si="1"/>
        <v>1226</v>
      </c>
      <c r="G18" s="129">
        <f t="shared" si="2"/>
        <v>9.0173580464842598E-2</v>
      </c>
      <c r="H18" s="145">
        <v>191</v>
      </c>
      <c r="I18" s="123">
        <v>32</v>
      </c>
      <c r="J18" s="123">
        <v>473</v>
      </c>
      <c r="K18" s="95">
        <f t="shared" si="0"/>
        <v>696</v>
      </c>
      <c r="L18" s="39">
        <v>217423.592</v>
      </c>
      <c r="M18" s="39">
        <v>34162.104200000002</v>
      </c>
      <c r="N18" s="39">
        <v>376017.98</v>
      </c>
      <c r="O18" s="98">
        <f t="shared" si="3"/>
        <v>627603.67619999999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522</v>
      </c>
      <c r="D19" s="73">
        <v>159</v>
      </c>
      <c r="E19" s="73">
        <v>1484</v>
      </c>
      <c r="F19" s="95">
        <f t="shared" si="1"/>
        <v>2165</v>
      </c>
      <c r="G19" s="129">
        <f t="shared" si="2"/>
        <v>0.15923801117975875</v>
      </c>
      <c r="H19" s="145">
        <v>265</v>
      </c>
      <c r="I19" s="123">
        <v>79</v>
      </c>
      <c r="J19" s="123">
        <v>888</v>
      </c>
      <c r="K19" s="95">
        <f t="shared" si="0"/>
        <v>1232</v>
      </c>
      <c r="L19" s="39">
        <v>236154.55499999999</v>
      </c>
      <c r="M19" s="39">
        <v>61627.377500000002</v>
      </c>
      <c r="N19" s="39">
        <v>548489.39199999999</v>
      </c>
      <c r="O19" s="98">
        <f t="shared" si="3"/>
        <v>846271.32449999999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8</v>
      </c>
      <c r="D20" s="73">
        <v>0</v>
      </c>
      <c r="E20" s="73">
        <v>21</v>
      </c>
      <c r="F20" s="95">
        <f t="shared" si="1"/>
        <v>29</v>
      </c>
      <c r="G20" s="129">
        <f t="shared" si="2"/>
        <v>2.132980288320094E-3</v>
      </c>
      <c r="H20" s="145">
        <v>6</v>
      </c>
      <c r="I20" s="123">
        <v>0</v>
      </c>
      <c r="J20" s="123">
        <v>14</v>
      </c>
      <c r="K20" s="95">
        <f t="shared" si="0"/>
        <v>20</v>
      </c>
      <c r="L20" s="39">
        <v>3509.22</v>
      </c>
      <c r="M20" s="39">
        <v>0</v>
      </c>
      <c r="N20" s="39">
        <v>6344.0758299999998</v>
      </c>
      <c r="O20" s="98">
        <f t="shared" si="3"/>
        <v>9853.2958299999991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48</v>
      </c>
      <c r="D21" s="73">
        <v>11</v>
      </c>
      <c r="E21" s="73">
        <v>94</v>
      </c>
      <c r="F21" s="95">
        <f t="shared" si="1"/>
        <v>153</v>
      </c>
      <c r="G21" s="129">
        <f t="shared" si="2"/>
        <v>1.1253309796999117E-2</v>
      </c>
      <c r="H21" s="145">
        <v>24</v>
      </c>
      <c r="I21" s="123">
        <v>7</v>
      </c>
      <c r="J21" s="123">
        <v>51</v>
      </c>
      <c r="K21" s="95">
        <f t="shared" si="0"/>
        <v>82</v>
      </c>
      <c r="L21" s="39">
        <v>15453.988300000001</v>
      </c>
      <c r="M21" s="39">
        <v>2146.06167</v>
      </c>
      <c r="N21" s="39">
        <v>22473.500800000002</v>
      </c>
      <c r="O21" s="98">
        <f t="shared" si="3"/>
        <v>40073.550770000002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45</v>
      </c>
      <c r="D22" s="73">
        <v>8</v>
      </c>
      <c r="E22" s="73">
        <v>91</v>
      </c>
      <c r="F22" s="95">
        <f t="shared" si="1"/>
        <v>144</v>
      </c>
      <c r="G22" s="129">
        <f t="shared" si="2"/>
        <v>1.0591350397175641E-2</v>
      </c>
      <c r="H22" s="145">
        <v>22</v>
      </c>
      <c r="I22" s="123">
        <v>3</v>
      </c>
      <c r="J22" s="123">
        <v>48</v>
      </c>
      <c r="K22" s="95">
        <f t="shared" si="0"/>
        <v>73</v>
      </c>
      <c r="L22" s="39">
        <v>16710.98</v>
      </c>
      <c r="M22" s="39">
        <v>3339.96</v>
      </c>
      <c r="N22" s="39">
        <v>22390.712500000001</v>
      </c>
      <c r="O22" s="98">
        <f t="shared" si="3"/>
        <v>42441.652499999997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4</v>
      </c>
      <c r="D23" s="73">
        <v>0</v>
      </c>
      <c r="E23" s="73">
        <v>78</v>
      </c>
      <c r="F23" s="95">
        <f t="shared" si="1"/>
        <v>82</v>
      </c>
      <c r="G23" s="129">
        <f t="shared" si="2"/>
        <v>6.0311856428361286E-3</v>
      </c>
      <c r="H23" s="145">
        <v>2</v>
      </c>
      <c r="I23" s="123">
        <v>0</v>
      </c>
      <c r="J23" s="123">
        <v>53</v>
      </c>
      <c r="K23" s="95">
        <f t="shared" si="0"/>
        <v>55</v>
      </c>
      <c r="L23" s="39">
        <v>900.55333299999995</v>
      </c>
      <c r="M23" s="39">
        <v>0</v>
      </c>
      <c r="N23" s="39">
        <v>20717.97</v>
      </c>
      <c r="O23" s="98">
        <f t="shared" si="3"/>
        <v>21618.523333000001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35</v>
      </c>
      <c r="D24" s="73">
        <v>28</v>
      </c>
      <c r="E24" s="73">
        <v>209</v>
      </c>
      <c r="F24" s="95">
        <f t="shared" si="1"/>
        <v>272</v>
      </c>
      <c r="G24" s="129">
        <f t="shared" si="2"/>
        <v>2.0005884083553985E-2</v>
      </c>
      <c r="H24" s="145">
        <v>22</v>
      </c>
      <c r="I24" s="123">
        <v>18</v>
      </c>
      <c r="J24" s="123">
        <v>131</v>
      </c>
      <c r="K24" s="95">
        <f t="shared" si="0"/>
        <v>171</v>
      </c>
      <c r="L24" s="39">
        <v>8103.1166700000003</v>
      </c>
      <c r="M24" s="39">
        <v>7655.05</v>
      </c>
      <c r="N24" s="39">
        <v>52400.616699999999</v>
      </c>
      <c r="O24" s="98">
        <f t="shared" si="3"/>
        <v>68158.783370000005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47</v>
      </c>
      <c r="D25" s="73">
        <v>21</v>
      </c>
      <c r="E25" s="73">
        <v>252</v>
      </c>
      <c r="F25" s="95">
        <f t="shared" si="1"/>
        <v>320</v>
      </c>
      <c r="G25" s="129">
        <f t="shared" si="2"/>
        <v>2.3536334215945868E-2</v>
      </c>
      <c r="H25" s="145">
        <v>26</v>
      </c>
      <c r="I25" s="123">
        <v>14</v>
      </c>
      <c r="J25" s="123">
        <v>155</v>
      </c>
      <c r="K25" s="95">
        <f t="shared" si="0"/>
        <v>195</v>
      </c>
      <c r="L25" s="39">
        <v>10217.046700000001</v>
      </c>
      <c r="M25" s="39">
        <v>6419.3891700000004</v>
      </c>
      <c r="N25" s="39">
        <v>63440.9208</v>
      </c>
      <c r="O25" s="98">
        <f t="shared" si="3"/>
        <v>80077.356670000008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3</v>
      </c>
      <c r="D26" s="73">
        <v>1</v>
      </c>
      <c r="E26" s="73">
        <v>82</v>
      </c>
      <c r="F26" s="95">
        <f>SUM(C26:E26)</f>
        <v>86</v>
      </c>
      <c r="G26" s="129">
        <f t="shared" si="2"/>
        <v>6.3253898205354519E-3</v>
      </c>
      <c r="H26" s="145">
        <v>3</v>
      </c>
      <c r="I26" s="123">
        <v>1</v>
      </c>
      <c r="J26" s="123">
        <v>54</v>
      </c>
      <c r="K26" s="95">
        <f t="shared" si="0"/>
        <v>58</v>
      </c>
      <c r="L26" s="39">
        <v>1529.49333</v>
      </c>
      <c r="M26" s="39">
        <v>196.95</v>
      </c>
      <c r="N26" s="39">
        <v>21789.17</v>
      </c>
      <c r="O26" s="98">
        <f t="shared" si="3"/>
        <v>23515.61333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2233</v>
      </c>
      <c r="D27" s="73">
        <v>320</v>
      </c>
      <c r="E27" s="73">
        <v>1316</v>
      </c>
      <c r="F27" s="95">
        <f>SUM(C27:E27)</f>
        <v>3869</v>
      </c>
      <c r="G27" s="129">
        <f t="shared" si="2"/>
        <v>0.28456899087967047</v>
      </c>
      <c r="H27" s="145">
        <v>1284</v>
      </c>
      <c r="I27" s="123">
        <v>184</v>
      </c>
      <c r="J27" s="123">
        <v>778</v>
      </c>
      <c r="K27" s="95">
        <f t="shared" si="0"/>
        <v>2246</v>
      </c>
      <c r="L27" s="39">
        <v>941256.01899999997</v>
      </c>
      <c r="M27" s="39">
        <v>109546.353</v>
      </c>
      <c r="N27" s="39">
        <v>432493.21899999998</v>
      </c>
      <c r="O27" s="98">
        <f t="shared" si="3"/>
        <v>1483295.591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4545</v>
      </c>
      <c r="D28" s="103">
        <f>SUM(D4:D27)</f>
        <v>956</v>
      </c>
      <c r="E28" s="103">
        <f>SUM(E4:E27)</f>
        <v>8095</v>
      </c>
      <c r="F28" s="104">
        <f>SUM(F4:F27)</f>
        <v>13596</v>
      </c>
      <c r="G28" s="103"/>
      <c r="H28" s="130">
        <f t="shared" ref="H28:O28" si="4">SUM(H4:H27)</f>
        <v>2510</v>
      </c>
      <c r="I28" s="103">
        <f>SUM(I4:I27)</f>
        <v>528</v>
      </c>
      <c r="J28" s="103">
        <f t="shared" si="4"/>
        <v>4791</v>
      </c>
      <c r="K28" s="104">
        <f t="shared" si="4"/>
        <v>7829</v>
      </c>
      <c r="L28" s="105">
        <f t="shared" si="4"/>
        <v>2017576.5784800001</v>
      </c>
      <c r="M28" s="105">
        <f t="shared" si="4"/>
        <v>350350.48797700007</v>
      </c>
      <c r="N28" s="105">
        <f>SUM(N4:N27)</f>
        <v>2836450.4888300002</v>
      </c>
      <c r="O28" s="106">
        <f t="shared" si="4"/>
        <v>5204377.5552869998</v>
      </c>
      <c r="P28" t="s">
        <v>112</v>
      </c>
    </row>
    <row r="29" spans="1:17" x14ac:dyDescent="0.2">
      <c r="Q29" t="s">
        <v>112</v>
      </c>
    </row>
    <row r="31" spans="1:17" x14ac:dyDescent="0.2">
      <c r="D31" t="s">
        <v>112</v>
      </c>
      <c r="I31" t="s">
        <v>112</v>
      </c>
      <c r="J31" t="s">
        <v>112</v>
      </c>
      <c r="O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6" x14ac:dyDescent="0.2">
      <c r="F33" t="s">
        <v>112</v>
      </c>
      <c r="H33" t="s">
        <v>112</v>
      </c>
      <c r="K33" t="s">
        <v>112</v>
      </c>
      <c r="O33" t="s">
        <v>112</v>
      </c>
      <c r="P33" t="s">
        <v>112</v>
      </c>
    </row>
    <row r="34" spans="6:16" x14ac:dyDescent="0.2">
      <c r="H34" t="s">
        <v>112</v>
      </c>
      <c r="J34" t="s">
        <v>112</v>
      </c>
    </row>
    <row r="35" spans="6:16" x14ac:dyDescent="0.2">
      <c r="K35" t="s">
        <v>112</v>
      </c>
      <c r="M35" t="s">
        <v>112</v>
      </c>
    </row>
    <row r="38" spans="6:16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C20" sqref="C20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157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18</v>
      </c>
      <c r="D4" s="73">
        <v>10</v>
      </c>
      <c r="E4" s="73">
        <v>111</v>
      </c>
      <c r="F4" s="95">
        <f>SUM(C4:E4)</f>
        <v>139</v>
      </c>
      <c r="G4" s="129">
        <f>F4/F$28</f>
        <v>1.0406528412068579E-2</v>
      </c>
      <c r="H4" s="6">
        <v>10</v>
      </c>
      <c r="I4" s="123">
        <v>5</v>
      </c>
      <c r="J4">
        <v>60</v>
      </c>
      <c r="K4" s="95">
        <f t="shared" ref="K4:K27" si="0">SUM(H4:J4)</f>
        <v>75</v>
      </c>
      <c r="L4" s="39">
        <v>5120.6783299999997</v>
      </c>
      <c r="M4" s="39">
        <v>3226.21</v>
      </c>
      <c r="N4" s="39">
        <v>31222.056700000001</v>
      </c>
      <c r="O4" s="98">
        <f>SUM(L4:N4)</f>
        <v>39568.945030000003</v>
      </c>
      <c r="P4" s="128"/>
      <c r="Q4" s="122"/>
    </row>
    <row r="5" spans="1:21" x14ac:dyDescent="0.2">
      <c r="A5" s="4">
        <v>2</v>
      </c>
      <c r="B5" s="15" t="s">
        <v>5</v>
      </c>
      <c r="C5" s="73">
        <v>74</v>
      </c>
      <c r="D5" s="73">
        <v>21</v>
      </c>
      <c r="E5" s="73">
        <v>338</v>
      </c>
      <c r="F5" s="95">
        <f t="shared" ref="F5:F25" si="1">SUM(C5:E5)</f>
        <v>433</v>
      </c>
      <c r="G5" s="129">
        <f t="shared" ref="G5:G27" si="2">F5/F$28</f>
        <v>3.2417459010256791E-2</v>
      </c>
      <c r="H5" s="4">
        <v>51</v>
      </c>
      <c r="I5" s="123">
        <v>16</v>
      </c>
      <c r="J5">
        <v>184</v>
      </c>
      <c r="K5" s="95">
        <f t="shared" si="0"/>
        <v>251</v>
      </c>
      <c r="L5" s="39">
        <v>30307.831699999999</v>
      </c>
      <c r="M5" s="39">
        <v>7246.5683300000001</v>
      </c>
      <c r="N5" s="39">
        <v>106233.628</v>
      </c>
      <c r="O5" s="98">
        <f t="shared" ref="O5:O27" si="3">SUM(L5:N5)</f>
        <v>143788.02802999999</v>
      </c>
      <c r="P5" s="128"/>
      <c r="Q5" s="122"/>
    </row>
    <row r="6" spans="1:21" x14ac:dyDescent="0.2">
      <c r="A6" s="4">
        <v>3</v>
      </c>
      <c r="B6" s="15" t="s">
        <v>6</v>
      </c>
      <c r="C6" s="73">
        <v>805</v>
      </c>
      <c r="D6" s="73">
        <v>159</v>
      </c>
      <c r="E6" s="73">
        <v>1577</v>
      </c>
      <c r="F6" s="95">
        <f t="shared" si="1"/>
        <v>2541</v>
      </c>
      <c r="G6" s="129">
        <f t="shared" si="2"/>
        <v>0.19023732874148386</v>
      </c>
      <c r="H6" s="4">
        <v>421</v>
      </c>
      <c r="I6" s="123">
        <v>81</v>
      </c>
      <c r="J6">
        <v>935</v>
      </c>
      <c r="K6" s="95">
        <f t="shared" si="0"/>
        <v>1437</v>
      </c>
      <c r="L6" s="39">
        <v>376681.565</v>
      </c>
      <c r="M6" s="39">
        <v>63124.165000000001</v>
      </c>
      <c r="N6" s="39">
        <v>585413.74699999997</v>
      </c>
      <c r="O6" s="98">
        <f t="shared" si="3"/>
        <v>1025219.477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8</v>
      </c>
      <c r="D7" s="73">
        <v>7</v>
      </c>
      <c r="E7" s="73">
        <v>77</v>
      </c>
      <c r="F7" s="95">
        <f t="shared" si="1"/>
        <v>92</v>
      </c>
      <c r="G7" s="129">
        <f t="shared" si="2"/>
        <v>6.8877742007935911E-3</v>
      </c>
      <c r="H7" s="4">
        <v>6</v>
      </c>
      <c r="I7" s="123">
        <v>4</v>
      </c>
      <c r="J7">
        <v>46</v>
      </c>
      <c r="K7" s="95">
        <f t="shared" si="0"/>
        <v>56</v>
      </c>
      <c r="L7" s="39">
        <v>2442.2016699999999</v>
      </c>
      <c r="M7" s="39">
        <v>2452.01667</v>
      </c>
      <c r="N7" s="39">
        <v>19421.1767</v>
      </c>
      <c r="O7" s="98">
        <f t="shared" si="3"/>
        <v>24315.395039999999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9</v>
      </c>
      <c r="D8" s="73">
        <v>1</v>
      </c>
      <c r="E8" s="73">
        <v>68</v>
      </c>
      <c r="F8" s="95">
        <f t="shared" si="1"/>
        <v>78</v>
      </c>
      <c r="G8" s="129">
        <f t="shared" si="2"/>
        <v>5.8396346484989141E-3</v>
      </c>
      <c r="H8" s="4">
        <v>5</v>
      </c>
      <c r="I8" s="123">
        <v>1</v>
      </c>
      <c r="J8">
        <v>39</v>
      </c>
      <c r="K8" s="95">
        <f t="shared" si="0"/>
        <v>45</v>
      </c>
      <c r="L8" s="39">
        <v>2611.6783300000002</v>
      </c>
      <c r="M8" s="39">
        <v>253.95500000000001</v>
      </c>
      <c r="N8" s="39">
        <v>18155.691699999999</v>
      </c>
      <c r="O8" s="98">
        <f t="shared" si="3"/>
        <v>21021.32503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15</v>
      </c>
      <c r="D9" s="73">
        <v>6</v>
      </c>
      <c r="E9" s="73">
        <v>131</v>
      </c>
      <c r="F9" s="95">
        <f t="shared" si="1"/>
        <v>152</v>
      </c>
      <c r="G9" s="129">
        <f t="shared" si="2"/>
        <v>1.1379800853485065E-2</v>
      </c>
      <c r="H9" s="4">
        <v>7</v>
      </c>
      <c r="I9" s="123">
        <v>3</v>
      </c>
      <c r="J9">
        <v>84</v>
      </c>
      <c r="K9" s="95">
        <f t="shared" si="0"/>
        <v>94</v>
      </c>
      <c r="L9" s="39">
        <v>6071.5524999999998</v>
      </c>
      <c r="M9" s="39">
        <v>2103.855</v>
      </c>
      <c r="N9" s="39">
        <v>53128.714200000002</v>
      </c>
      <c r="O9" s="98">
        <f t="shared" si="3"/>
        <v>61304.121700000003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29</v>
      </c>
      <c r="D10" s="73">
        <v>11</v>
      </c>
      <c r="E10" s="73">
        <v>144</v>
      </c>
      <c r="F10" s="95">
        <f t="shared" si="1"/>
        <v>184</v>
      </c>
      <c r="G10" s="129">
        <f t="shared" si="2"/>
        <v>1.3775548401587182E-2</v>
      </c>
      <c r="H10" s="4">
        <v>18</v>
      </c>
      <c r="I10" s="123">
        <v>8</v>
      </c>
      <c r="J10">
        <v>90</v>
      </c>
      <c r="K10" s="95">
        <f t="shared" si="0"/>
        <v>116</v>
      </c>
      <c r="L10" s="39">
        <v>12450.175800000001</v>
      </c>
      <c r="M10" s="39">
        <v>3907.49667</v>
      </c>
      <c r="N10" s="39">
        <v>45520.648300000001</v>
      </c>
      <c r="O10" s="98">
        <f t="shared" si="3"/>
        <v>61878.320770000006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59</v>
      </c>
      <c r="D11" s="73">
        <v>20</v>
      </c>
      <c r="E11" s="73">
        <v>235</v>
      </c>
      <c r="F11" s="95">
        <f t="shared" si="1"/>
        <v>314</v>
      </c>
      <c r="G11" s="129">
        <f t="shared" si="2"/>
        <v>2.3508272815752039E-2</v>
      </c>
      <c r="H11" s="4">
        <v>33</v>
      </c>
      <c r="I11" s="123">
        <v>8</v>
      </c>
      <c r="J11">
        <v>139</v>
      </c>
      <c r="K11" s="95">
        <f t="shared" si="0"/>
        <v>180</v>
      </c>
      <c r="L11" s="39">
        <v>27470.646700000001</v>
      </c>
      <c r="M11" s="39">
        <v>5504.98</v>
      </c>
      <c r="N11" s="39">
        <v>85407.79</v>
      </c>
      <c r="O11" s="98">
        <f t="shared" si="3"/>
        <v>118383.4167</v>
      </c>
      <c r="P11" s="128"/>
      <c r="Q11" s="122"/>
    </row>
    <row r="12" spans="1:21" x14ac:dyDescent="0.2">
      <c r="A12" s="4">
        <v>9</v>
      </c>
      <c r="B12" s="15" t="s">
        <v>153</v>
      </c>
      <c r="C12" s="73">
        <v>21</v>
      </c>
      <c r="D12" s="73">
        <v>6</v>
      </c>
      <c r="E12" s="73">
        <v>115</v>
      </c>
      <c r="F12" s="95">
        <f t="shared" si="1"/>
        <v>142</v>
      </c>
      <c r="G12" s="129">
        <f t="shared" si="2"/>
        <v>1.0631129744703151E-2</v>
      </c>
      <c r="H12" s="4">
        <v>14</v>
      </c>
      <c r="I12" s="123">
        <v>4</v>
      </c>
      <c r="J12">
        <v>70</v>
      </c>
      <c r="K12" s="95">
        <f t="shared" si="0"/>
        <v>88</v>
      </c>
      <c r="L12" s="39">
        <v>9056.2875000000004</v>
      </c>
      <c r="M12" s="39">
        <v>1700.4</v>
      </c>
      <c r="N12" s="39">
        <v>28702.505000000001</v>
      </c>
      <c r="O12" s="98">
        <f t="shared" si="3"/>
        <v>39459.192500000005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66</v>
      </c>
      <c r="D13" s="73">
        <v>17</v>
      </c>
      <c r="E13" s="73">
        <v>161</v>
      </c>
      <c r="F13" s="95">
        <f t="shared" si="1"/>
        <v>244</v>
      </c>
      <c r="G13" s="129">
        <f t="shared" si="2"/>
        <v>1.8267575054278656E-2</v>
      </c>
      <c r="H13" s="4">
        <v>37</v>
      </c>
      <c r="I13" s="123">
        <v>9</v>
      </c>
      <c r="J13">
        <v>100</v>
      </c>
      <c r="K13" s="95">
        <f t="shared" si="0"/>
        <v>146</v>
      </c>
      <c r="L13" s="39">
        <v>32736.014999999999</v>
      </c>
      <c r="M13" s="39">
        <v>6695.6716699999997</v>
      </c>
      <c r="N13" s="39">
        <v>54429.851699999999</v>
      </c>
      <c r="O13" s="98">
        <f t="shared" si="3"/>
        <v>93861.538369999995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4</v>
      </c>
      <c r="D14" s="73">
        <v>0</v>
      </c>
      <c r="E14" s="73">
        <v>14</v>
      </c>
      <c r="F14" s="95">
        <f t="shared" si="1"/>
        <v>18</v>
      </c>
      <c r="G14" s="129">
        <f t="shared" si="2"/>
        <v>1.3476079958074417E-3</v>
      </c>
      <c r="H14" s="4">
        <v>3</v>
      </c>
      <c r="I14" s="123">
        <v>0</v>
      </c>
      <c r="J14">
        <v>8</v>
      </c>
      <c r="K14" s="95">
        <f t="shared" si="0"/>
        <v>11</v>
      </c>
      <c r="L14" s="39">
        <v>1093.17</v>
      </c>
      <c r="M14" s="39">
        <v>0</v>
      </c>
      <c r="N14" s="39">
        <v>2357.3333299999999</v>
      </c>
      <c r="O14" s="98">
        <f t="shared" si="3"/>
        <v>3450.50333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110</v>
      </c>
      <c r="D15" s="73">
        <v>25</v>
      </c>
      <c r="E15" s="73">
        <v>252</v>
      </c>
      <c r="F15" s="95">
        <f t="shared" si="1"/>
        <v>387</v>
      </c>
      <c r="G15" s="129">
        <f t="shared" si="2"/>
        <v>2.897357190986E-2</v>
      </c>
      <c r="H15" s="4">
        <v>61</v>
      </c>
      <c r="I15" s="123">
        <v>13</v>
      </c>
      <c r="J15">
        <v>148</v>
      </c>
      <c r="K15" s="95">
        <f t="shared" si="0"/>
        <v>222</v>
      </c>
      <c r="L15" s="39">
        <v>50844.289199999999</v>
      </c>
      <c r="M15" s="39">
        <v>10560.7775</v>
      </c>
      <c r="N15" s="39">
        <v>87049.657500000001</v>
      </c>
      <c r="O15" s="98">
        <f t="shared" si="3"/>
        <v>148454.7242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76</v>
      </c>
      <c r="D16" s="73">
        <v>33</v>
      </c>
      <c r="E16" s="73">
        <v>321</v>
      </c>
      <c r="F16" s="95">
        <f t="shared" si="1"/>
        <v>430</v>
      </c>
      <c r="G16" s="129">
        <f t="shared" si="2"/>
        <v>3.2192857677622221E-2</v>
      </c>
      <c r="H16" s="4">
        <v>41</v>
      </c>
      <c r="I16" s="123">
        <v>18</v>
      </c>
      <c r="J16">
        <v>185</v>
      </c>
      <c r="K16" s="95">
        <f t="shared" si="0"/>
        <v>244</v>
      </c>
      <c r="L16" s="39">
        <v>32322.94</v>
      </c>
      <c r="M16" s="39">
        <v>16096.394200000001</v>
      </c>
      <c r="N16" s="39">
        <v>149260.75700000001</v>
      </c>
      <c r="O16" s="98">
        <f t="shared" si="3"/>
        <v>197680.09120000002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4</v>
      </c>
      <c r="D17" s="73">
        <v>0</v>
      </c>
      <c r="E17" s="73">
        <v>18</v>
      </c>
      <c r="F17" s="95">
        <f t="shared" si="1"/>
        <v>22</v>
      </c>
      <c r="G17" s="129">
        <f t="shared" si="2"/>
        <v>1.6470764393202067E-3</v>
      </c>
      <c r="H17" s="4">
        <v>2</v>
      </c>
      <c r="I17" s="123">
        <v>0</v>
      </c>
      <c r="J17">
        <v>11</v>
      </c>
      <c r="K17" s="95">
        <f t="shared" si="0"/>
        <v>13</v>
      </c>
      <c r="L17" s="39">
        <v>374.79</v>
      </c>
      <c r="M17" s="39">
        <v>0</v>
      </c>
      <c r="N17" s="39">
        <v>3744.91</v>
      </c>
      <c r="O17" s="98">
        <f t="shared" si="3"/>
        <v>4119.7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331</v>
      </c>
      <c r="D18" s="73">
        <v>61</v>
      </c>
      <c r="E18" s="73">
        <v>814</v>
      </c>
      <c r="F18" s="95">
        <f t="shared" si="1"/>
        <v>1206</v>
      </c>
      <c r="G18" s="129">
        <f t="shared" si="2"/>
        <v>9.0289735719098596E-2</v>
      </c>
      <c r="H18" s="4">
        <v>186</v>
      </c>
      <c r="I18" s="123">
        <v>31</v>
      </c>
      <c r="J18">
        <v>477</v>
      </c>
      <c r="K18" s="95">
        <f t="shared" si="0"/>
        <v>694</v>
      </c>
      <c r="L18" s="39">
        <v>220145.91099999999</v>
      </c>
      <c r="M18" s="39">
        <v>33269.892500000002</v>
      </c>
      <c r="N18" s="39">
        <v>373912.489</v>
      </c>
      <c r="O18" s="98">
        <f t="shared" si="3"/>
        <v>627328.29249999998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517</v>
      </c>
      <c r="D19" s="73">
        <v>145</v>
      </c>
      <c r="E19" s="73">
        <v>1456</v>
      </c>
      <c r="F19" s="95">
        <f t="shared" si="1"/>
        <v>2118</v>
      </c>
      <c r="G19" s="129">
        <f t="shared" si="2"/>
        <v>0.15856854084000899</v>
      </c>
      <c r="H19" s="4">
        <v>263</v>
      </c>
      <c r="I19" s="123">
        <v>75</v>
      </c>
      <c r="J19">
        <v>867</v>
      </c>
      <c r="K19" s="95">
        <f t="shared" si="0"/>
        <v>1205</v>
      </c>
      <c r="L19" s="39">
        <v>231765.14799999999</v>
      </c>
      <c r="M19" s="39">
        <v>55668.1342</v>
      </c>
      <c r="N19" s="39">
        <v>546011.72199999995</v>
      </c>
      <c r="O19" s="98">
        <f t="shared" si="3"/>
        <v>833445.00419999997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8</v>
      </c>
      <c r="D20" s="73">
        <v>0</v>
      </c>
      <c r="E20" s="73">
        <v>20</v>
      </c>
      <c r="F20" s="95">
        <f t="shared" si="1"/>
        <v>28</v>
      </c>
      <c r="G20" s="129">
        <f t="shared" si="2"/>
        <v>2.096279104589354E-3</v>
      </c>
      <c r="H20" s="4">
        <v>6</v>
      </c>
      <c r="I20" s="123">
        <v>0</v>
      </c>
      <c r="J20">
        <v>13</v>
      </c>
      <c r="K20" s="95">
        <f t="shared" si="0"/>
        <v>19</v>
      </c>
      <c r="L20" s="39">
        <v>3091.8658300000002</v>
      </c>
      <c r="M20" s="39">
        <v>0</v>
      </c>
      <c r="N20" s="39">
        <v>6221.6374999999998</v>
      </c>
      <c r="O20" s="98">
        <f t="shared" si="3"/>
        <v>9313.5033299999996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49</v>
      </c>
      <c r="D21" s="73">
        <v>8</v>
      </c>
      <c r="E21" s="73">
        <v>87</v>
      </c>
      <c r="F21" s="95">
        <f t="shared" si="1"/>
        <v>144</v>
      </c>
      <c r="G21" s="129">
        <f t="shared" si="2"/>
        <v>1.0780863966459534E-2</v>
      </c>
      <c r="H21" s="4">
        <v>24</v>
      </c>
      <c r="I21" s="123">
        <v>5</v>
      </c>
      <c r="J21">
        <v>48</v>
      </c>
      <c r="K21" s="95">
        <f t="shared" si="0"/>
        <v>77</v>
      </c>
      <c r="L21" s="39">
        <v>9851.1941700000007</v>
      </c>
      <c r="M21" s="39">
        <v>2026.4941699999999</v>
      </c>
      <c r="N21" s="39">
        <v>14686.5875</v>
      </c>
      <c r="O21" s="98">
        <f t="shared" si="3"/>
        <v>26564.275840000002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48</v>
      </c>
      <c r="D22" s="73">
        <v>8</v>
      </c>
      <c r="E22" s="73">
        <v>87</v>
      </c>
      <c r="F22" s="95">
        <f t="shared" si="1"/>
        <v>143</v>
      </c>
      <c r="G22" s="129">
        <f t="shared" si="2"/>
        <v>1.0705996855581342E-2</v>
      </c>
      <c r="H22" s="4">
        <v>24</v>
      </c>
      <c r="I22" s="123">
        <v>3</v>
      </c>
      <c r="J22">
        <v>46</v>
      </c>
      <c r="K22" s="95">
        <f t="shared" si="0"/>
        <v>73</v>
      </c>
      <c r="L22" s="39">
        <v>16678.544999999998</v>
      </c>
      <c r="M22" s="39">
        <v>3339.96</v>
      </c>
      <c r="N22" s="39">
        <v>21833.3917</v>
      </c>
      <c r="O22" s="98">
        <f t="shared" si="3"/>
        <v>41851.896699999998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1</v>
      </c>
      <c r="D23" s="73">
        <v>2</v>
      </c>
      <c r="E23" s="73">
        <v>70</v>
      </c>
      <c r="F23" s="95">
        <f t="shared" si="1"/>
        <v>73</v>
      </c>
      <c r="G23" s="129">
        <f t="shared" si="2"/>
        <v>5.4652990941079583E-3</v>
      </c>
      <c r="H23" s="4">
        <v>1</v>
      </c>
      <c r="I23" s="123">
        <v>1</v>
      </c>
      <c r="J23">
        <v>45</v>
      </c>
      <c r="K23" s="95">
        <f t="shared" si="0"/>
        <v>47</v>
      </c>
      <c r="L23" s="39">
        <v>393.98666700000001</v>
      </c>
      <c r="M23" s="39">
        <v>183.25666699999999</v>
      </c>
      <c r="N23" s="39">
        <v>20990.276699999999</v>
      </c>
      <c r="O23" s="98">
        <f t="shared" si="3"/>
        <v>21567.520033999997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27</v>
      </c>
      <c r="D24" s="73">
        <v>21</v>
      </c>
      <c r="E24" s="73">
        <v>194</v>
      </c>
      <c r="F24" s="95">
        <f t="shared" si="1"/>
        <v>242</v>
      </c>
      <c r="G24" s="129">
        <f t="shared" si="2"/>
        <v>1.8117840832522273E-2</v>
      </c>
      <c r="H24" s="4">
        <v>19</v>
      </c>
      <c r="I24" s="123">
        <v>15</v>
      </c>
      <c r="J24">
        <v>123</v>
      </c>
      <c r="K24" s="95">
        <f t="shared" si="0"/>
        <v>157</v>
      </c>
      <c r="L24" s="39">
        <v>8511.1975000000002</v>
      </c>
      <c r="M24" s="39">
        <v>7266.7075000000004</v>
      </c>
      <c r="N24" s="39">
        <v>58256.607499999998</v>
      </c>
      <c r="O24" s="98">
        <f t="shared" si="3"/>
        <v>74034.512499999997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38</v>
      </c>
      <c r="D25" s="73">
        <v>23</v>
      </c>
      <c r="E25" s="73">
        <v>229</v>
      </c>
      <c r="F25" s="95">
        <f t="shared" si="1"/>
        <v>290</v>
      </c>
      <c r="G25" s="129">
        <f t="shared" si="2"/>
        <v>2.171146215467545E-2</v>
      </c>
      <c r="H25" s="4">
        <v>23</v>
      </c>
      <c r="I25" s="123">
        <v>16</v>
      </c>
      <c r="J25">
        <v>140</v>
      </c>
      <c r="K25" s="95">
        <f t="shared" si="0"/>
        <v>179</v>
      </c>
      <c r="L25" s="39">
        <v>13333.081700000001</v>
      </c>
      <c r="M25" s="39">
        <v>7173.14</v>
      </c>
      <c r="N25" s="39">
        <v>58540.700799999999</v>
      </c>
      <c r="O25" s="98">
        <f t="shared" si="3"/>
        <v>79046.922500000001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5</v>
      </c>
      <c r="D26" s="73">
        <v>1</v>
      </c>
      <c r="E26" s="73">
        <v>78</v>
      </c>
      <c r="F26" s="95">
        <f>SUM(C26:E26)</f>
        <v>84</v>
      </c>
      <c r="G26" s="129">
        <f t="shared" si="2"/>
        <v>6.2888373137680613E-3</v>
      </c>
      <c r="H26" s="4">
        <v>4</v>
      </c>
      <c r="I26" s="123">
        <v>1</v>
      </c>
      <c r="J26">
        <v>52</v>
      </c>
      <c r="K26" s="95">
        <f t="shared" si="0"/>
        <v>57</v>
      </c>
      <c r="L26" s="39">
        <v>2270.84</v>
      </c>
      <c r="M26" s="39">
        <v>196.95</v>
      </c>
      <c r="N26" s="39">
        <v>20453.820800000001</v>
      </c>
      <c r="O26" s="98">
        <f t="shared" si="3"/>
        <v>22921.610800000002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2262</v>
      </c>
      <c r="D27" s="73">
        <v>294</v>
      </c>
      <c r="E27" s="73">
        <v>1297</v>
      </c>
      <c r="F27" s="95">
        <f>SUM(C27:E27)</f>
        <v>3853</v>
      </c>
      <c r="G27" s="129">
        <f t="shared" si="2"/>
        <v>0.28846297821367073</v>
      </c>
      <c r="H27" s="4">
        <v>1290</v>
      </c>
      <c r="I27" s="123">
        <v>169</v>
      </c>
      <c r="J27">
        <v>772</v>
      </c>
      <c r="K27" s="95">
        <f t="shared" si="0"/>
        <v>2231</v>
      </c>
      <c r="L27" s="39">
        <v>975307.277</v>
      </c>
      <c r="M27" s="39">
        <v>101756.15700000001</v>
      </c>
      <c r="N27" s="39">
        <v>428260.614</v>
      </c>
      <c r="O27" s="98">
        <f t="shared" si="3"/>
        <v>1505324.048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4584</v>
      </c>
      <c r="D28" s="103">
        <f>SUM(D4:D27)</f>
        <v>879</v>
      </c>
      <c r="E28" s="103">
        <f>SUM(E4:E27)</f>
        <v>7894</v>
      </c>
      <c r="F28" s="104">
        <f>SUM(F4:F27)</f>
        <v>13357</v>
      </c>
      <c r="G28" s="103"/>
      <c r="H28" s="130">
        <f t="shared" ref="H28:O28" si="4">SUM(H4:H27)</f>
        <v>2549</v>
      </c>
      <c r="I28" s="103">
        <f>SUM(I4:I27)</f>
        <v>486</v>
      </c>
      <c r="J28" s="103">
        <f t="shared" si="4"/>
        <v>4682</v>
      </c>
      <c r="K28" s="104">
        <f t="shared" si="4"/>
        <v>7717</v>
      </c>
      <c r="L28" s="105">
        <f t="shared" si="4"/>
        <v>2070932.8685969999</v>
      </c>
      <c r="M28" s="105">
        <f t="shared" si="4"/>
        <v>333753.18207699998</v>
      </c>
      <c r="N28" s="105">
        <f>SUM(N4:N27)</f>
        <v>2819216.3146299999</v>
      </c>
      <c r="O28" s="106">
        <f t="shared" si="4"/>
        <v>5223902.3653039988</v>
      </c>
      <c r="P28" t="s">
        <v>112</v>
      </c>
    </row>
    <row r="29" spans="1:17" x14ac:dyDescent="0.2">
      <c r="Q29" t="s">
        <v>112</v>
      </c>
    </row>
    <row r="31" spans="1:17" x14ac:dyDescent="0.2">
      <c r="D31" t="s">
        <v>112</v>
      </c>
      <c r="I31" t="s">
        <v>112</v>
      </c>
      <c r="J31" t="s">
        <v>112</v>
      </c>
      <c r="O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6" x14ac:dyDescent="0.2">
      <c r="F33" t="s">
        <v>112</v>
      </c>
      <c r="H33" t="s">
        <v>112</v>
      </c>
      <c r="K33" t="s">
        <v>112</v>
      </c>
      <c r="O33" t="s">
        <v>112</v>
      </c>
      <c r="P33" t="s">
        <v>112</v>
      </c>
    </row>
    <row r="34" spans="6:16" x14ac:dyDescent="0.2">
      <c r="H34" t="s">
        <v>112</v>
      </c>
      <c r="J34" t="s">
        <v>112</v>
      </c>
    </row>
    <row r="35" spans="6:16" x14ac:dyDescent="0.2">
      <c r="K35" t="s">
        <v>112</v>
      </c>
      <c r="M35" t="s">
        <v>112</v>
      </c>
    </row>
    <row r="38" spans="6:16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C14" sqref="C14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156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20</v>
      </c>
      <c r="D4" s="73">
        <v>13</v>
      </c>
      <c r="E4" s="73">
        <v>114</v>
      </c>
      <c r="F4" s="95">
        <f>SUM(C4:E4)</f>
        <v>147</v>
      </c>
      <c r="G4" s="129">
        <f>F4/F$28</f>
        <v>1.1106074342701723E-2</v>
      </c>
      <c r="H4" s="6">
        <v>11</v>
      </c>
      <c r="I4" s="123">
        <v>6</v>
      </c>
      <c r="J4">
        <v>61</v>
      </c>
      <c r="K4" s="95">
        <f t="shared" ref="K4:K27" si="0">SUM(H4:J4)</f>
        <v>78</v>
      </c>
      <c r="L4" s="39">
        <v>6004.8841700000003</v>
      </c>
      <c r="M4" s="39">
        <v>3774.7558300000001</v>
      </c>
      <c r="N4" s="39">
        <v>31936.146700000001</v>
      </c>
      <c r="O4" s="98">
        <f>SUM(L4:N4)</f>
        <v>41715.786699999997</v>
      </c>
      <c r="P4" s="128"/>
      <c r="Q4" s="122"/>
    </row>
    <row r="5" spans="1:21" x14ac:dyDescent="0.2">
      <c r="A5" s="4">
        <v>2</v>
      </c>
      <c r="B5" s="15" t="s">
        <v>5</v>
      </c>
      <c r="C5" s="73">
        <v>68</v>
      </c>
      <c r="D5" s="73">
        <v>25</v>
      </c>
      <c r="E5" s="73">
        <v>335</v>
      </c>
      <c r="F5" s="95">
        <f t="shared" ref="F5:F25" si="1">SUM(C5:E5)</f>
        <v>428</v>
      </c>
      <c r="G5" s="129">
        <f t="shared" ref="G5:G27" si="2">F5/F$28</f>
        <v>3.2336053188274407E-2</v>
      </c>
      <c r="H5" s="4">
        <v>45</v>
      </c>
      <c r="I5" s="123">
        <v>18</v>
      </c>
      <c r="J5">
        <v>181</v>
      </c>
      <c r="K5" s="95">
        <f t="shared" si="0"/>
        <v>244</v>
      </c>
      <c r="L5" s="39">
        <v>30712.651699999999</v>
      </c>
      <c r="M5" s="39">
        <v>9172.2258299999994</v>
      </c>
      <c r="N5" s="39">
        <v>108407.228</v>
      </c>
      <c r="O5" s="98">
        <f t="shared" ref="O5:O27" si="3">SUM(L5:N5)</f>
        <v>148292.10553</v>
      </c>
      <c r="P5" s="128"/>
      <c r="Q5" s="122"/>
    </row>
    <row r="6" spans="1:21" x14ac:dyDescent="0.2">
      <c r="A6" s="4">
        <v>3</v>
      </c>
      <c r="B6" s="15" t="s">
        <v>6</v>
      </c>
      <c r="C6" s="73">
        <v>773</v>
      </c>
      <c r="D6" s="73">
        <v>165</v>
      </c>
      <c r="E6" s="73">
        <v>1582</v>
      </c>
      <c r="F6" s="95">
        <f t="shared" si="1"/>
        <v>2520</v>
      </c>
      <c r="G6" s="129">
        <f t="shared" si="2"/>
        <v>0.19038984587488667</v>
      </c>
      <c r="H6" s="4">
        <v>399</v>
      </c>
      <c r="I6" s="123">
        <v>87</v>
      </c>
      <c r="J6">
        <v>935</v>
      </c>
      <c r="K6" s="95">
        <f t="shared" si="0"/>
        <v>1421</v>
      </c>
      <c r="L6" s="39">
        <v>380917.36599999998</v>
      </c>
      <c r="M6" s="39">
        <v>68461.650800000003</v>
      </c>
      <c r="N6" s="39">
        <v>596101.49100000004</v>
      </c>
      <c r="O6" s="98">
        <f t="shared" si="3"/>
        <v>1045480.5078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5</v>
      </c>
      <c r="D7" s="73">
        <v>7</v>
      </c>
      <c r="E7" s="73">
        <v>71</v>
      </c>
      <c r="F7" s="95">
        <f t="shared" si="1"/>
        <v>83</v>
      </c>
      <c r="G7" s="129">
        <f t="shared" si="2"/>
        <v>6.2707766696887277E-3</v>
      </c>
      <c r="H7" s="4">
        <v>4</v>
      </c>
      <c r="I7" s="123">
        <v>4</v>
      </c>
      <c r="J7">
        <v>43</v>
      </c>
      <c r="K7" s="95">
        <f t="shared" si="0"/>
        <v>51</v>
      </c>
      <c r="L7" s="39">
        <v>2269.15</v>
      </c>
      <c r="M7" s="39">
        <v>2250.69</v>
      </c>
      <c r="N7" s="39">
        <v>19815.629199999999</v>
      </c>
      <c r="O7" s="98">
        <f t="shared" si="3"/>
        <v>24335.4692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12</v>
      </c>
      <c r="D8" s="73">
        <v>0</v>
      </c>
      <c r="E8" s="73">
        <v>66</v>
      </c>
      <c r="F8" s="95">
        <f t="shared" si="1"/>
        <v>78</v>
      </c>
      <c r="G8" s="129">
        <f t="shared" si="2"/>
        <v>5.8930190389845875E-3</v>
      </c>
      <c r="H8" s="4">
        <v>7</v>
      </c>
      <c r="I8" s="123">
        <v>0</v>
      </c>
      <c r="J8">
        <v>40</v>
      </c>
      <c r="K8" s="95">
        <f t="shared" si="0"/>
        <v>47</v>
      </c>
      <c r="L8" s="39">
        <v>5239.9533300000003</v>
      </c>
      <c r="M8" s="39">
        <v>0</v>
      </c>
      <c r="N8" s="39">
        <v>19858.2258</v>
      </c>
      <c r="O8" s="98">
        <f t="shared" si="3"/>
        <v>25098.17913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14</v>
      </c>
      <c r="D9" s="73">
        <v>5</v>
      </c>
      <c r="E9" s="73">
        <v>128</v>
      </c>
      <c r="F9" s="95">
        <f t="shared" si="1"/>
        <v>147</v>
      </c>
      <c r="G9" s="129">
        <f t="shared" si="2"/>
        <v>1.1106074342701723E-2</v>
      </c>
      <c r="H9" s="4">
        <v>7</v>
      </c>
      <c r="I9" s="123">
        <v>2</v>
      </c>
      <c r="J9">
        <v>83</v>
      </c>
      <c r="K9" s="95">
        <f t="shared" si="0"/>
        <v>92</v>
      </c>
      <c r="L9" s="39">
        <v>5345.6758300000001</v>
      </c>
      <c r="M9" s="39">
        <v>2049.71</v>
      </c>
      <c r="N9" s="39">
        <v>51846.5242</v>
      </c>
      <c r="O9" s="98">
        <f t="shared" si="3"/>
        <v>59241.910029999999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31</v>
      </c>
      <c r="D10" s="73">
        <v>12</v>
      </c>
      <c r="E10" s="73">
        <v>140</v>
      </c>
      <c r="F10" s="95">
        <f t="shared" si="1"/>
        <v>183</v>
      </c>
      <c r="G10" s="129">
        <f t="shared" si="2"/>
        <v>1.3825929283771533E-2</v>
      </c>
      <c r="H10" s="4">
        <v>20</v>
      </c>
      <c r="I10" s="123">
        <v>9</v>
      </c>
      <c r="J10">
        <v>88</v>
      </c>
      <c r="K10" s="95">
        <f t="shared" si="0"/>
        <v>117</v>
      </c>
      <c r="L10" s="39">
        <v>13738.6708</v>
      </c>
      <c r="M10" s="39">
        <v>3753.34917</v>
      </c>
      <c r="N10" s="39">
        <v>46703.28</v>
      </c>
      <c r="O10" s="98">
        <f t="shared" si="3"/>
        <v>64195.29997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61</v>
      </c>
      <c r="D11" s="73">
        <v>21</v>
      </c>
      <c r="E11" s="73">
        <v>230</v>
      </c>
      <c r="F11" s="95">
        <f t="shared" si="1"/>
        <v>312</v>
      </c>
      <c r="G11" s="129">
        <f t="shared" si="2"/>
        <v>2.357207615593835E-2</v>
      </c>
      <c r="H11" s="4">
        <v>34</v>
      </c>
      <c r="I11" s="123">
        <v>7</v>
      </c>
      <c r="J11">
        <v>135</v>
      </c>
      <c r="K11" s="95">
        <f t="shared" si="0"/>
        <v>176</v>
      </c>
      <c r="L11" s="39">
        <v>28357.333299999998</v>
      </c>
      <c r="M11" s="39">
        <v>6183.9375</v>
      </c>
      <c r="N11" s="39">
        <v>83989.2408</v>
      </c>
      <c r="O11" s="98">
        <f t="shared" si="3"/>
        <v>118530.5116</v>
      </c>
      <c r="P11" s="128"/>
      <c r="Q11" s="122"/>
    </row>
    <row r="12" spans="1:21" x14ac:dyDescent="0.2">
      <c r="A12" s="4">
        <v>9</v>
      </c>
      <c r="B12" s="15" t="s">
        <v>153</v>
      </c>
      <c r="C12" s="73">
        <v>18</v>
      </c>
      <c r="D12" s="73">
        <v>6</v>
      </c>
      <c r="E12" s="73">
        <v>114</v>
      </c>
      <c r="F12" s="95">
        <f t="shared" si="1"/>
        <v>138</v>
      </c>
      <c r="G12" s="129">
        <f t="shared" si="2"/>
        <v>1.042611060743427E-2</v>
      </c>
      <c r="H12" s="4">
        <v>13</v>
      </c>
      <c r="I12" s="123">
        <v>4</v>
      </c>
      <c r="J12">
        <v>68</v>
      </c>
      <c r="K12" s="95">
        <f t="shared" si="0"/>
        <v>85</v>
      </c>
      <c r="L12" s="39">
        <v>8749.6825000000008</v>
      </c>
      <c r="M12" s="39">
        <v>1678.84167</v>
      </c>
      <c r="N12" s="39">
        <v>26039.487499999999</v>
      </c>
      <c r="O12" s="98">
        <f t="shared" si="3"/>
        <v>36468.01167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60</v>
      </c>
      <c r="D13" s="73">
        <v>13</v>
      </c>
      <c r="E13" s="73">
        <v>156</v>
      </c>
      <c r="F13" s="95">
        <f t="shared" si="1"/>
        <v>229</v>
      </c>
      <c r="G13" s="129">
        <f t="shared" si="2"/>
        <v>1.7301299486249623E-2</v>
      </c>
      <c r="H13" s="4">
        <v>33</v>
      </c>
      <c r="I13" s="123">
        <v>7</v>
      </c>
      <c r="J13">
        <v>98</v>
      </c>
      <c r="K13" s="95">
        <f t="shared" si="0"/>
        <v>138</v>
      </c>
      <c r="L13" s="39">
        <v>30502.604200000002</v>
      </c>
      <c r="M13" s="39">
        <v>5716.36</v>
      </c>
      <c r="N13" s="39">
        <v>57715.753299999997</v>
      </c>
      <c r="O13" s="98">
        <f t="shared" si="3"/>
        <v>93934.717499999999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4</v>
      </c>
      <c r="D14" s="73">
        <v>0</v>
      </c>
      <c r="E14" s="73">
        <v>14</v>
      </c>
      <c r="F14" s="95">
        <f t="shared" si="1"/>
        <v>18</v>
      </c>
      <c r="G14" s="129">
        <f t="shared" si="2"/>
        <v>1.3599274705349048E-3</v>
      </c>
      <c r="H14" s="4">
        <v>3</v>
      </c>
      <c r="I14" s="123">
        <v>0</v>
      </c>
      <c r="J14">
        <v>8</v>
      </c>
      <c r="K14" s="95">
        <f t="shared" si="0"/>
        <v>11</v>
      </c>
      <c r="L14" s="39">
        <v>1083.5174999999999</v>
      </c>
      <c r="M14" s="39">
        <v>0</v>
      </c>
      <c r="N14" s="39">
        <v>2447.9650000000001</v>
      </c>
      <c r="O14" s="98">
        <f t="shared" si="3"/>
        <v>3531.4825000000001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118</v>
      </c>
      <c r="D15" s="73">
        <v>29</v>
      </c>
      <c r="E15" s="73">
        <v>248</v>
      </c>
      <c r="F15" s="95">
        <f t="shared" si="1"/>
        <v>395</v>
      </c>
      <c r="G15" s="129">
        <f t="shared" si="2"/>
        <v>2.9842852825627077E-2</v>
      </c>
      <c r="H15" s="4">
        <v>70</v>
      </c>
      <c r="I15" s="123">
        <v>16</v>
      </c>
      <c r="J15">
        <v>147</v>
      </c>
      <c r="K15" s="95">
        <f t="shared" si="0"/>
        <v>233</v>
      </c>
      <c r="L15" s="39">
        <v>57102.792500000003</v>
      </c>
      <c r="M15" s="39">
        <v>11647.599200000001</v>
      </c>
      <c r="N15" s="39">
        <v>88356.233300000007</v>
      </c>
      <c r="O15" s="98">
        <f t="shared" si="3"/>
        <v>157106.625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72</v>
      </c>
      <c r="D16" s="73">
        <v>32</v>
      </c>
      <c r="E16" s="73">
        <v>324</v>
      </c>
      <c r="F16" s="95">
        <f t="shared" si="1"/>
        <v>428</v>
      </c>
      <c r="G16" s="129">
        <f t="shared" si="2"/>
        <v>3.2336053188274407E-2</v>
      </c>
      <c r="H16" s="4">
        <v>41</v>
      </c>
      <c r="I16" s="123">
        <v>19</v>
      </c>
      <c r="J16">
        <v>187</v>
      </c>
      <c r="K16" s="95">
        <f t="shared" si="0"/>
        <v>247</v>
      </c>
      <c r="L16" s="39">
        <v>32380.064200000001</v>
      </c>
      <c r="M16" s="39">
        <v>13115.9925</v>
      </c>
      <c r="N16" s="39">
        <v>153569.845</v>
      </c>
      <c r="O16" s="98">
        <f t="shared" si="3"/>
        <v>199065.90169999999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2</v>
      </c>
      <c r="D17" s="73">
        <v>0</v>
      </c>
      <c r="E17" s="73">
        <v>17</v>
      </c>
      <c r="F17" s="95">
        <f t="shared" si="1"/>
        <v>19</v>
      </c>
      <c r="G17" s="129">
        <f t="shared" si="2"/>
        <v>1.4354789966757328E-3</v>
      </c>
      <c r="H17" s="4">
        <v>2</v>
      </c>
      <c r="I17" s="123">
        <v>0</v>
      </c>
      <c r="J17">
        <v>10</v>
      </c>
      <c r="K17" s="95">
        <f t="shared" si="0"/>
        <v>12</v>
      </c>
      <c r="L17" s="39">
        <v>556.08583299999998</v>
      </c>
      <c r="M17" s="39">
        <v>0</v>
      </c>
      <c r="N17" s="39">
        <v>4349.7133299999996</v>
      </c>
      <c r="O17" s="98">
        <f t="shared" si="3"/>
        <v>4905.7991629999997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324</v>
      </c>
      <c r="D18" s="73">
        <v>58</v>
      </c>
      <c r="E18" s="73">
        <v>800</v>
      </c>
      <c r="F18" s="95">
        <f t="shared" si="1"/>
        <v>1182</v>
      </c>
      <c r="G18" s="129">
        <f t="shared" si="2"/>
        <v>8.9301903898458754E-2</v>
      </c>
      <c r="H18" s="4">
        <v>186</v>
      </c>
      <c r="I18" s="123">
        <v>29</v>
      </c>
      <c r="J18">
        <v>472</v>
      </c>
      <c r="K18" s="95">
        <f t="shared" si="0"/>
        <v>687</v>
      </c>
      <c r="L18" s="39">
        <v>210434.74799999999</v>
      </c>
      <c r="M18" s="39">
        <v>29584.533299999999</v>
      </c>
      <c r="N18" s="39">
        <v>383281.83799999999</v>
      </c>
      <c r="O18" s="98">
        <f t="shared" si="3"/>
        <v>623301.11930000002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511</v>
      </c>
      <c r="D19" s="73">
        <v>134</v>
      </c>
      <c r="E19" s="73">
        <v>1458</v>
      </c>
      <c r="F19" s="95">
        <f t="shared" si="1"/>
        <v>2103</v>
      </c>
      <c r="G19" s="129">
        <f t="shared" si="2"/>
        <v>0.15888485947416137</v>
      </c>
      <c r="H19" s="4">
        <v>270</v>
      </c>
      <c r="I19" s="123">
        <v>67</v>
      </c>
      <c r="J19">
        <v>867</v>
      </c>
      <c r="K19" s="95">
        <f t="shared" si="0"/>
        <v>1204</v>
      </c>
      <c r="L19" s="39">
        <v>232719.63</v>
      </c>
      <c r="M19" s="39">
        <v>51971.584199999998</v>
      </c>
      <c r="N19" s="39">
        <v>549132.62100000004</v>
      </c>
      <c r="O19" s="98">
        <f t="shared" si="3"/>
        <v>833823.83520000009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8</v>
      </c>
      <c r="D20" s="73">
        <v>0</v>
      </c>
      <c r="E20" s="73">
        <v>19</v>
      </c>
      <c r="F20" s="95">
        <f t="shared" si="1"/>
        <v>27</v>
      </c>
      <c r="G20" s="129">
        <f t="shared" si="2"/>
        <v>2.0398912058023572E-3</v>
      </c>
      <c r="H20" s="4">
        <v>6</v>
      </c>
      <c r="I20" s="123">
        <v>0</v>
      </c>
      <c r="J20">
        <v>12</v>
      </c>
      <c r="K20" s="95">
        <f t="shared" si="0"/>
        <v>18</v>
      </c>
      <c r="L20" s="39">
        <v>3224.585</v>
      </c>
      <c r="M20" s="39">
        <v>0</v>
      </c>
      <c r="N20" s="39">
        <v>6024.8283300000003</v>
      </c>
      <c r="O20" s="98">
        <f t="shared" si="3"/>
        <v>9249.4133299999994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37</v>
      </c>
      <c r="D21" s="73">
        <v>7</v>
      </c>
      <c r="E21" s="73">
        <v>80</v>
      </c>
      <c r="F21" s="95">
        <f t="shared" si="1"/>
        <v>124</v>
      </c>
      <c r="G21" s="129">
        <f t="shared" si="2"/>
        <v>9.3683892414626775E-3</v>
      </c>
      <c r="H21" s="4">
        <v>19</v>
      </c>
      <c r="I21" s="123">
        <v>4</v>
      </c>
      <c r="J21">
        <v>48</v>
      </c>
      <c r="K21" s="95">
        <f t="shared" si="0"/>
        <v>71</v>
      </c>
      <c r="L21" s="39">
        <v>8998.10167</v>
      </c>
      <c r="M21" s="39">
        <v>1443.39</v>
      </c>
      <c r="N21" s="39">
        <v>15248.4692</v>
      </c>
      <c r="O21" s="98">
        <f t="shared" si="3"/>
        <v>25689.960869999999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40</v>
      </c>
      <c r="D22" s="73">
        <v>9</v>
      </c>
      <c r="E22" s="73">
        <v>84</v>
      </c>
      <c r="F22" s="95">
        <f t="shared" si="1"/>
        <v>133</v>
      </c>
      <c r="G22" s="129">
        <f t="shared" si="2"/>
        <v>1.0048352976730131E-2</v>
      </c>
      <c r="H22" s="4">
        <v>20</v>
      </c>
      <c r="I22" s="123">
        <v>4</v>
      </c>
      <c r="J22">
        <v>45</v>
      </c>
      <c r="K22" s="95">
        <f t="shared" si="0"/>
        <v>69</v>
      </c>
      <c r="L22" s="39">
        <v>15869.684999999999</v>
      </c>
      <c r="M22" s="39">
        <v>3788.64417</v>
      </c>
      <c r="N22" s="39">
        <v>22000.701700000001</v>
      </c>
      <c r="O22" s="98">
        <f t="shared" si="3"/>
        <v>41659.030870000002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3</v>
      </c>
      <c r="D23" s="73">
        <v>2</v>
      </c>
      <c r="E23" s="73">
        <v>67</v>
      </c>
      <c r="F23" s="95">
        <f t="shared" si="1"/>
        <v>72</v>
      </c>
      <c r="G23" s="129">
        <f t="shared" si="2"/>
        <v>5.4397098821396192E-3</v>
      </c>
      <c r="H23" s="4">
        <v>2</v>
      </c>
      <c r="I23" s="123">
        <v>1</v>
      </c>
      <c r="J23">
        <v>43</v>
      </c>
      <c r="K23" s="95">
        <f t="shared" si="0"/>
        <v>46</v>
      </c>
      <c r="L23" s="39">
        <v>689.43333299999995</v>
      </c>
      <c r="M23" s="39">
        <v>458.12</v>
      </c>
      <c r="N23" s="39">
        <v>22011.372500000001</v>
      </c>
      <c r="O23" s="98">
        <f t="shared" si="3"/>
        <v>23158.925833000001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29</v>
      </c>
      <c r="D24" s="73">
        <v>20</v>
      </c>
      <c r="E24" s="73">
        <v>198</v>
      </c>
      <c r="F24" s="95">
        <f t="shared" si="1"/>
        <v>247</v>
      </c>
      <c r="G24" s="129">
        <f t="shared" si="2"/>
        <v>1.8661226956784526E-2</v>
      </c>
      <c r="H24" s="4">
        <v>20</v>
      </c>
      <c r="I24" s="123">
        <v>14</v>
      </c>
      <c r="J24">
        <v>126</v>
      </c>
      <c r="K24" s="95">
        <f t="shared" si="0"/>
        <v>160</v>
      </c>
      <c r="L24" s="39">
        <v>8923.6333300000006</v>
      </c>
      <c r="M24" s="39">
        <v>7187.2341699999997</v>
      </c>
      <c r="N24" s="39">
        <v>58461.292500000003</v>
      </c>
      <c r="O24" s="98">
        <f t="shared" si="3"/>
        <v>74572.160000000003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47</v>
      </c>
      <c r="D25" s="73">
        <v>24</v>
      </c>
      <c r="E25" s="73">
        <v>232</v>
      </c>
      <c r="F25" s="95">
        <f t="shared" si="1"/>
        <v>303</v>
      </c>
      <c r="G25" s="129">
        <f t="shared" si="2"/>
        <v>2.2892112420670897E-2</v>
      </c>
      <c r="H25" s="4">
        <v>26</v>
      </c>
      <c r="I25" s="123">
        <v>16</v>
      </c>
      <c r="J25">
        <v>141</v>
      </c>
      <c r="K25" s="95">
        <f t="shared" si="0"/>
        <v>183</v>
      </c>
      <c r="L25" s="39">
        <v>15051.497499999999</v>
      </c>
      <c r="M25" s="39">
        <v>6915.4691700000003</v>
      </c>
      <c r="N25" s="39">
        <v>60291.421699999999</v>
      </c>
      <c r="O25" s="98">
        <f t="shared" si="3"/>
        <v>82258.388370000001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5</v>
      </c>
      <c r="D26" s="73">
        <v>1</v>
      </c>
      <c r="E26" s="73">
        <v>76</v>
      </c>
      <c r="F26" s="95">
        <f>SUM(C26:E26)</f>
        <v>82</v>
      </c>
      <c r="G26" s="129">
        <f t="shared" si="2"/>
        <v>6.1952251435478996E-3</v>
      </c>
      <c r="H26" s="4">
        <v>4</v>
      </c>
      <c r="I26" s="123">
        <v>1</v>
      </c>
      <c r="J26">
        <v>50</v>
      </c>
      <c r="K26" s="95">
        <f t="shared" si="0"/>
        <v>55</v>
      </c>
      <c r="L26" s="39">
        <v>1754.11167</v>
      </c>
      <c r="M26" s="39">
        <v>196.95</v>
      </c>
      <c r="N26" s="39">
        <v>21065.5033</v>
      </c>
      <c r="O26" s="98">
        <f t="shared" si="3"/>
        <v>23016.564969999999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2258</v>
      </c>
      <c r="D27" s="73">
        <v>272</v>
      </c>
      <c r="E27" s="73">
        <v>1308</v>
      </c>
      <c r="F27" s="95">
        <f>SUM(C27:E27)</f>
        <v>3838</v>
      </c>
      <c r="G27" s="129">
        <f t="shared" si="2"/>
        <v>0.28996675732849803</v>
      </c>
      <c r="H27" s="4">
        <v>1306</v>
      </c>
      <c r="I27" s="123">
        <v>156</v>
      </c>
      <c r="J27">
        <v>780</v>
      </c>
      <c r="K27" s="95">
        <f t="shared" si="0"/>
        <v>2242</v>
      </c>
      <c r="L27" s="39">
        <v>1033469.65</v>
      </c>
      <c r="M27" s="39">
        <v>91378.787500000006</v>
      </c>
      <c r="N27" s="39">
        <v>441773.84299999999</v>
      </c>
      <c r="O27" s="98">
        <f t="shared" si="3"/>
        <v>1566622.2804999999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4520</v>
      </c>
      <c r="D28" s="103">
        <f>SUM(D4:D27)</f>
        <v>855</v>
      </c>
      <c r="E28" s="103">
        <f>SUM(E4:E27)</f>
        <v>7861</v>
      </c>
      <c r="F28" s="104">
        <f>SUM(F4:F27)</f>
        <v>13236</v>
      </c>
      <c r="G28" s="103"/>
      <c r="H28" s="130">
        <f t="shared" ref="H28:O28" si="4">SUM(H4:H27)</f>
        <v>2548</v>
      </c>
      <c r="I28" s="103">
        <f>SUM(I4:I27)</f>
        <v>471</v>
      </c>
      <c r="J28" s="103">
        <f t="shared" si="4"/>
        <v>4668</v>
      </c>
      <c r="K28" s="104">
        <f t="shared" si="4"/>
        <v>7687</v>
      </c>
      <c r="L28" s="105">
        <f t="shared" si="4"/>
        <v>2134095.5073660002</v>
      </c>
      <c r="M28" s="105">
        <f t="shared" si="4"/>
        <v>320729.82501000009</v>
      </c>
      <c r="N28" s="105">
        <f>SUM(N4:N27)</f>
        <v>2870428.65436</v>
      </c>
      <c r="O28" s="106">
        <f t="shared" si="4"/>
        <v>5325253.9867359996</v>
      </c>
      <c r="P28" t="s">
        <v>112</v>
      </c>
    </row>
    <row r="29" spans="1:17" x14ac:dyDescent="0.2">
      <c r="Q29" t="s">
        <v>112</v>
      </c>
    </row>
    <row r="31" spans="1:17" x14ac:dyDescent="0.2">
      <c r="D31" t="s">
        <v>112</v>
      </c>
      <c r="I31" t="s">
        <v>112</v>
      </c>
      <c r="J31" t="s">
        <v>112</v>
      </c>
      <c r="O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6" x14ac:dyDescent="0.2">
      <c r="F33" t="s">
        <v>112</v>
      </c>
      <c r="H33" t="s">
        <v>112</v>
      </c>
      <c r="K33" t="s">
        <v>112</v>
      </c>
      <c r="O33" t="s">
        <v>112</v>
      </c>
      <c r="P33" t="s">
        <v>112</v>
      </c>
    </row>
    <row r="34" spans="6:16" x14ac:dyDescent="0.2">
      <c r="H34" t="s">
        <v>112</v>
      </c>
      <c r="J34" t="s">
        <v>112</v>
      </c>
    </row>
    <row r="35" spans="6:16" x14ac:dyDescent="0.2">
      <c r="K35" t="s">
        <v>112</v>
      </c>
      <c r="M35" t="s">
        <v>112</v>
      </c>
    </row>
    <row r="38" spans="6:16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H7" sqref="H7"/>
    </sheetView>
  </sheetViews>
  <sheetFormatPr defaultRowHeight="15" x14ac:dyDescent="0.2"/>
  <cols>
    <col min="1" max="1" width="4.109375" customWidth="1"/>
    <col min="2" max="2" width="11" customWidth="1"/>
    <col min="3" max="3" width="6.44140625" customWidth="1"/>
    <col min="4" max="4" width="6.88671875" customWidth="1"/>
    <col min="5" max="5" width="7.5546875" customWidth="1"/>
    <col min="6" max="6" width="7.6640625" customWidth="1"/>
    <col min="7" max="7" width="7.77734375" customWidth="1"/>
    <col min="8" max="8" width="6.88671875" customWidth="1"/>
    <col min="9" max="9" width="7.33203125" customWidth="1"/>
    <col min="10" max="10" width="7.88671875" customWidth="1"/>
    <col min="11" max="11" width="11.109375" customWidth="1"/>
    <col min="12" max="12" width="11.6640625" customWidth="1"/>
    <col min="13" max="13" width="12" customWidth="1"/>
    <col min="14" max="14" width="11.44140625" customWidth="1"/>
  </cols>
  <sheetData>
    <row r="1" spans="1:14" ht="15.75" x14ac:dyDescent="0.25">
      <c r="D1" s="13" t="s">
        <v>46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23</v>
      </c>
      <c r="D4">
        <v>32</v>
      </c>
      <c r="E4">
        <v>426</v>
      </c>
      <c r="F4" s="22">
        <f t="shared" ref="F4:F27" si="0">SUM(C4:E4)</f>
        <v>481</v>
      </c>
      <c r="G4">
        <v>11</v>
      </c>
      <c r="H4">
        <v>19</v>
      </c>
      <c r="I4">
        <v>255</v>
      </c>
      <c r="J4" s="22">
        <f t="shared" ref="J4:J27" si="1">SUM(G4:I4)</f>
        <v>285</v>
      </c>
      <c r="K4" s="49">
        <v>4443.9633333333331</v>
      </c>
      <c r="L4" s="49">
        <v>7148.3966666666674</v>
      </c>
      <c r="M4" s="49">
        <v>82597.84</v>
      </c>
      <c r="N4" s="44">
        <f t="shared" ref="N4:N27" si="2">SUM(K4:M4)</f>
        <v>94190.2</v>
      </c>
    </row>
    <row r="5" spans="1:14" x14ac:dyDescent="0.2">
      <c r="A5" s="4">
        <v>2</v>
      </c>
      <c r="B5" s="15" t="s">
        <v>5</v>
      </c>
      <c r="C5">
        <v>90</v>
      </c>
      <c r="D5">
        <v>39</v>
      </c>
      <c r="E5">
        <v>716</v>
      </c>
      <c r="F5" s="22">
        <f t="shared" si="0"/>
        <v>845</v>
      </c>
      <c r="G5">
        <v>51</v>
      </c>
      <c r="H5">
        <v>21</v>
      </c>
      <c r="I5">
        <v>415</v>
      </c>
      <c r="J5" s="22">
        <f t="shared" si="1"/>
        <v>487</v>
      </c>
      <c r="K5" s="49">
        <v>33533.976666666662</v>
      </c>
      <c r="L5" s="49">
        <v>13292.543333333335</v>
      </c>
      <c r="M5" s="49">
        <v>204932.36833333332</v>
      </c>
      <c r="N5" s="44">
        <f t="shared" si="2"/>
        <v>251758.88833333331</v>
      </c>
    </row>
    <row r="6" spans="1:14" x14ac:dyDescent="0.2">
      <c r="A6" s="4">
        <v>3</v>
      </c>
      <c r="B6" s="15" t="s">
        <v>6</v>
      </c>
      <c r="C6">
        <v>420</v>
      </c>
      <c r="D6">
        <v>132</v>
      </c>
      <c r="E6">
        <v>2606</v>
      </c>
      <c r="F6" s="22">
        <f t="shared" si="0"/>
        <v>3158</v>
      </c>
      <c r="G6">
        <v>238</v>
      </c>
      <c r="H6">
        <v>74</v>
      </c>
      <c r="I6">
        <v>1600</v>
      </c>
      <c r="J6" s="22">
        <f t="shared" si="1"/>
        <v>1912</v>
      </c>
      <c r="K6" s="49">
        <v>188153.68</v>
      </c>
      <c r="L6" s="49">
        <v>48648.6325</v>
      </c>
      <c r="M6" s="49">
        <v>871783.14166666672</v>
      </c>
      <c r="N6" s="44">
        <f t="shared" si="2"/>
        <v>1108585.4541666666</v>
      </c>
    </row>
    <row r="7" spans="1:14" x14ac:dyDescent="0.2">
      <c r="A7" s="4">
        <v>4</v>
      </c>
      <c r="B7" s="15" t="s">
        <v>7</v>
      </c>
      <c r="C7">
        <v>45</v>
      </c>
      <c r="D7">
        <v>6</v>
      </c>
      <c r="E7">
        <v>334</v>
      </c>
      <c r="F7" s="22">
        <f t="shared" si="0"/>
        <v>385</v>
      </c>
      <c r="G7">
        <v>27</v>
      </c>
      <c r="H7">
        <v>4</v>
      </c>
      <c r="I7">
        <v>199</v>
      </c>
      <c r="J7" s="22">
        <f t="shared" si="1"/>
        <v>230</v>
      </c>
      <c r="K7" s="49">
        <v>15902.347500000002</v>
      </c>
      <c r="L7" s="49">
        <v>1849.12</v>
      </c>
      <c r="M7" s="49">
        <v>94362.71</v>
      </c>
      <c r="N7" s="44">
        <f t="shared" si="2"/>
        <v>112114.17750000001</v>
      </c>
    </row>
    <row r="8" spans="1:14" x14ac:dyDescent="0.2">
      <c r="A8" s="4">
        <v>5</v>
      </c>
      <c r="B8" s="15" t="s">
        <v>8</v>
      </c>
      <c r="C8">
        <v>24</v>
      </c>
      <c r="D8">
        <v>0</v>
      </c>
      <c r="E8">
        <v>178</v>
      </c>
      <c r="F8" s="22">
        <f t="shared" si="0"/>
        <v>202</v>
      </c>
      <c r="G8">
        <v>12</v>
      </c>
      <c r="H8">
        <v>0</v>
      </c>
      <c r="I8">
        <v>99</v>
      </c>
      <c r="J8" s="22">
        <f t="shared" si="1"/>
        <v>111</v>
      </c>
      <c r="K8" s="49">
        <v>7534.4749999999995</v>
      </c>
      <c r="L8" s="49">
        <v>0</v>
      </c>
      <c r="M8" s="49">
        <v>41262.628333333334</v>
      </c>
      <c r="N8" s="44">
        <f t="shared" si="2"/>
        <v>48797.103333333333</v>
      </c>
    </row>
    <row r="9" spans="1:14" x14ac:dyDescent="0.2">
      <c r="A9" s="4">
        <v>6</v>
      </c>
      <c r="B9" s="15" t="s">
        <v>9</v>
      </c>
      <c r="C9">
        <v>38</v>
      </c>
      <c r="D9">
        <v>19</v>
      </c>
      <c r="E9">
        <v>407</v>
      </c>
      <c r="F9" s="22">
        <f t="shared" si="0"/>
        <v>464</v>
      </c>
      <c r="G9">
        <v>22</v>
      </c>
      <c r="H9">
        <v>10</v>
      </c>
      <c r="I9">
        <v>265</v>
      </c>
      <c r="J9" s="22">
        <f t="shared" si="1"/>
        <v>297</v>
      </c>
      <c r="K9" s="49">
        <v>17387.879166666669</v>
      </c>
      <c r="L9" s="49">
        <v>5714.2150000000001</v>
      </c>
      <c r="M9" s="49">
        <v>117529.37083333333</v>
      </c>
      <c r="N9" s="44">
        <f t="shared" si="2"/>
        <v>140631.465</v>
      </c>
    </row>
    <row r="10" spans="1:14" x14ac:dyDescent="0.2">
      <c r="A10" s="4">
        <v>7</v>
      </c>
      <c r="B10" s="15" t="s">
        <v>10</v>
      </c>
      <c r="C10">
        <v>59</v>
      </c>
      <c r="D10">
        <v>19</v>
      </c>
      <c r="E10">
        <v>287</v>
      </c>
      <c r="F10" s="22">
        <f t="shared" si="0"/>
        <v>365</v>
      </c>
      <c r="G10">
        <v>35</v>
      </c>
      <c r="H10">
        <v>12</v>
      </c>
      <c r="I10">
        <v>165</v>
      </c>
      <c r="J10" s="22">
        <f t="shared" si="1"/>
        <v>212</v>
      </c>
      <c r="K10" s="49">
        <v>21183.684166666662</v>
      </c>
      <c r="L10" s="49">
        <v>5807.62</v>
      </c>
      <c r="M10" s="49">
        <v>72636.319166666668</v>
      </c>
      <c r="N10" s="44">
        <f t="shared" si="2"/>
        <v>99627.623333333322</v>
      </c>
    </row>
    <row r="11" spans="1:14" x14ac:dyDescent="0.2">
      <c r="A11" s="4">
        <v>8</v>
      </c>
      <c r="B11" s="15" t="s">
        <v>11</v>
      </c>
      <c r="C11">
        <v>42</v>
      </c>
      <c r="D11">
        <v>12</v>
      </c>
      <c r="E11">
        <v>486</v>
      </c>
      <c r="F11" s="22">
        <f t="shared" si="0"/>
        <v>540</v>
      </c>
      <c r="G11">
        <v>19</v>
      </c>
      <c r="H11">
        <v>6</v>
      </c>
      <c r="I11">
        <v>296</v>
      </c>
      <c r="J11" s="22">
        <f t="shared" si="1"/>
        <v>321</v>
      </c>
      <c r="K11" s="49">
        <v>14801.355833333335</v>
      </c>
      <c r="L11" s="49">
        <v>4343.083333333333</v>
      </c>
      <c r="M11" s="49">
        <v>156269.70666666667</v>
      </c>
      <c r="N11" s="44">
        <f t="shared" si="2"/>
        <v>175414.14583333334</v>
      </c>
    </row>
    <row r="12" spans="1:14" x14ac:dyDescent="0.2">
      <c r="A12" s="4">
        <v>9</v>
      </c>
      <c r="B12" s="15" t="s">
        <v>12</v>
      </c>
      <c r="C12">
        <v>9</v>
      </c>
      <c r="D12">
        <v>7</v>
      </c>
      <c r="E12">
        <v>293</v>
      </c>
      <c r="F12" s="22">
        <f t="shared" si="0"/>
        <v>309</v>
      </c>
      <c r="G12">
        <v>5</v>
      </c>
      <c r="H12">
        <v>6</v>
      </c>
      <c r="I12">
        <v>189</v>
      </c>
      <c r="J12" s="22">
        <f t="shared" si="1"/>
        <v>200</v>
      </c>
      <c r="K12" s="49">
        <v>1648.01</v>
      </c>
      <c r="L12" s="49">
        <v>1688.1366666666665</v>
      </c>
      <c r="M12" s="49">
        <v>76201.233333333337</v>
      </c>
      <c r="N12" s="44">
        <f t="shared" si="2"/>
        <v>79537.38</v>
      </c>
    </row>
    <row r="13" spans="1:14" x14ac:dyDescent="0.2">
      <c r="A13" s="4">
        <v>10</v>
      </c>
      <c r="B13" s="15" t="s">
        <v>13</v>
      </c>
      <c r="C13">
        <v>67</v>
      </c>
      <c r="D13">
        <v>35</v>
      </c>
      <c r="E13">
        <v>471</v>
      </c>
      <c r="F13" s="22">
        <f t="shared" si="0"/>
        <v>573</v>
      </c>
      <c r="G13">
        <v>36</v>
      </c>
      <c r="H13">
        <v>23</v>
      </c>
      <c r="I13">
        <v>301</v>
      </c>
      <c r="J13" s="22">
        <f t="shared" si="1"/>
        <v>360</v>
      </c>
      <c r="K13" s="49">
        <v>24472.359166666665</v>
      </c>
      <c r="L13" s="49">
        <v>14025.797500000001</v>
      </c>
      <c r="M13" s="49">
        <v>130829.87666666666</v>
      </c>
      <c r="N13" s="44">
        <f t="shared" si="2"/>
        <v>169328.03333333333</v>
      </c>
    </row>
    <row r="14" spans="1:14" x14ac:dyDescent="0.2">
      <c r="A14" s="4">
        <v>11</v>
      </c>
      <c r="B14" s="15" t="s">
        <v>14</v>
      </c>
      <c r="C14">
        <v>2</v>
      </c>
      <c r="D14">
        <v>0</v>
      </c>
      <c r="E14">
        <v>88</v>
      </c>
      <c r="F14" s="22">
        <f t="shared" si="0"/>
        <v>90</v>
      </c>
      <c r="G14">
        <v>2</v>
      </c>
      <c r="H14">
        <v>0</v>
      </c>
      <c r="I14">
        <v>52</v>
      </c>
      <c r="J14" s="22">
        <f t="shared" si="1"/>
        <v>54</v>
      </c>
      <c r="K14" s="49">
        <v>459.13833333333332</v>
      </c>
      <c r="L14" s="49">
        <v>0</v>
      </c>
      <c r="M14" s="49">
        <v>14635.519166666665</v>
      </c>
      <c r="N14" s="44">
        <f t="shared" si="2"/>
        <v>15094.657499999998</v>
      </c>
    </row>
    <row r="15" spans="1:14" x14ac:dyDescent="0.2">
      <c r="A15" s="4">
        <v>12</v>
      </c>
      <c r="B15" s="15" t="s">
        <v>15</v>
      </c>
      <c r="C15">
        <v>192</v>
      </c>
      <c r="D15">
        <v>64</v>
      </c>
      <c r="E15">
        <v>765</v>
      </c>
      <c r="F15" s="22">
        <f t="shared" si="0"/>
        <v>1021</v>
      </c>
      <c r="G15">
        <v>98</v>
      </c>
      <c r="H15">
        <v>31</v>
      </c>
      <c r="I15">
        <v>461</v>
      </c>
      <c r="J15" s="22">
        <f t="shared" si="1"/>
        <v>590</v>
      </c>
      <c r="K15" s="49">
        <v>73370.97083333334</v>
      </c>
      <c r="L15" s="49">
        <v>21800.837499999998</v>
      </c>
      <c r="M15" s="49">
        <v>223190.67333333334</v>
      </c>
      <c r="N15" s="44">
        <f t="shared" si="2"/>
        <v>318362.48166666669</v>
      </c>
    </row>
    <row r="16" spans="1:14" x14ac:dyDescent="0.2">
      <c r="A16" s="4">
        <v>13</v>
      </c>
      <c r="B16" s="15" t="s">
        <v>16</v>
      </c>
      <c r="C16">
        <v>125</v>
      </c>
      <c r="D16">
        <v>52</v>
      </c>
      <c r="E16">
        <v>494</v>
      </c>
      <c r="F16" s="22">
        <f t="shared" si="0"/>
        <v>671</v>
      </c>
      <c r="G16">
        <v>65</v>
      </c>
      <c r="H16">
        <v>27</v>
      </c>
      <c r="I16">
        <v>298</v>
      </c>
      <c r="J16" s="22">
        <f t="shared" si="1"/>
        <v>390</v>
      </c>
      <c r="K16" s="49">
        <v>70694.249166666661</v>
      </c>
      <c r="L16" s="49">
        <v>27966.596666666665</v>
      </c>
      <c r="M16" s="49">
        <v>198927.96083333332</v>
      </c>
      <c r="N16" s="44">
        <f t="shared" si="2"/>
        <v>297588.80666666664</v>
      </c>
    </row>
    <row r="17" spans="1:14" x14ac:dyDescent="0.2">
      <c r="A17" s="4">
        <v>14</v>
      </c>
      <c r="B17" s="15" t="s">
        <v>17</v>
      </c>
      <c r="C17">
        <v>10</v>
      </c>
      <c r="D17">
        <v>8</v>
      </c>
      <c r="E17">
        <v>69</v>
      </c>
      <c r="F17" s="22">
        <f t="shared" si="0"/>
        <v>87</v>
      </c>
      <c r="G17">
        <v>5</v>
      </c>
      <c r="H17">
        <v>7</v>
      </c>
      <c r="I17">
        <v>43</v>
      </c>
      <c r="J17" s="22">
        <f t="shared" si="1"/>
        <v>55</v>
      </c>
      <c r="K17" s="49">
        <v>2190.6841666666664</v>
      </c>
      <c r="L17" s="49">
        <v>2948.6383333333338</v>
      </c>
      <c r="M17" s="49">
        <v>13824.535833333333</v>
      </c>
      <c r="N17" s="44">
        <f t="shared" si="2"/>
        <v>18963.858333333334</v>
      </c>
    </row>
    <row r="18" spans="1:14" x14ac:dyDescent="0.2">
      <c r="A18" s="4">
        <v>15</v>
      </c>
      <c r="B18" s="15" t="s">
        <v>18</v>
      </c>
      <c r="C18">
        <v>190</v>
      </c>
      <c r="D18">
        <v>102</v>
      </c>
      <c r="E18">
        <v>1207</v>
      </c>
      <c r="F18" s="22">
        <f t="shared" si="0"/>
        <v>1499</v>
      </c>
      <c r="G18">
        <v>106</v>
      </c>
      <c r="H18">
        <v>50</v>
      </c>
      <c r="I18">
        <v>730</v>
      </c>
      <c r="J18" s="22">
        <f t="shared" si="1"/>
        <v>886</v>
      </c>
      <c r="K18" s="49">
        <v>97001.742500000008</v>
      </c>
      <c r="L18" s="49">
        <v>41570.284166666665</v>
      </c>
      <c r="M18" s="49">
        <v>423933.65083333332</v>
      </c>
      <c r="N18" s="44">
        <f t="shared" si="2"/>
        <v>562505.67749999999</v>
      </c>
    </row>
    <row r="19" spans="1:14" x14ac:dyDescent="0.2">
      <c r="A19" s="4">
        <v>16</v>
      </c>
      <c r="B19" s="15" t="s">
        <v>19</v>
      </c>
      <c r="C19">
        <v>1048</v>
      </c>
      <c r="D19">
        <v>112</v>
      </c>
      <c r="E19">
        <v>2504</v>
      </c>
      <c r="F19" s="22">
        <f t="shared" si="0"/>
        <v>3664</v>
      </c>
      <c r="G19">
        <v>611</v>
      </c>
      <c r="H19">
        <v>54</v>
      </c>
      <c r="I19">
        <v>1489</v>
      </c>
      <c r="J19" s="22">
        <f t="shared" si="1"/>
        <v>2154</v>
      </c>
      <c r="K19" s="49">
        <v>509153.50416666665</v>
      </c>
      <c r="L19" s="49">
        <v>42031.448333333334</v>
      </c>
      <c r="M19" s="49">
        <v>825150.17</v>
      </c>
      <c r="N19" s="44">
        <f t="shared" si="2"/>
        <v>1376335.1225000001</v>
      </c>
    </row>
    <row r="20" spans="1:14" x14ac:dyDescent="0.2">
      <c r="A20" s="4">
        <v>17</v>
      </c>
      <c r="B20" s="15" t="s">
        <v>20</v>
      </c>
      <c r="C20">
        <v>7</v>
      </c>
      <c r="D20">
        <v>9</v>
      </c>
      <c r="E20">
        <v>149</v>
      </c>
      <c r="F20" s="22">
        <f t="shared" si="0"/>
        <v>165</v>
      </c>
      <c r="G20">
        <v>3</v>
      </c>
      <c r="H20">
        <v>5</v>
      </c>
      <c r="I20">
        <v>99</v>
      </c>
      <c r="J20" s="22">
        <f t="shared" si="1"/>
        <v>107</v>
      </c>
      <c r="K20" s="49">
        <v>1670.6516666666666</v>
      </c>
      <c r="L20" s="49">
        <v>2728.6566666666672</v>
      </c>
      <c r="M20" s="49">
        <v>39611.465833333335</v>
      </c>
      <c r="N20" s="44">
        <f t="shared" si="2"/>
        <v>44010.77416666667</v>
      </c>
    </row>
    <row r="21" spans="1:14" x14ac:dyDescent="0.2">
      <c r="A21" s="4">
        <v>18</v>
      </c>
      <c r="B21" s="15" t="s">
        <v>21</v>
      </c>
      <c r="C21">
        <v>37</v>
      </c>
      <c r="D21">
        <v>31</v>
      </c>
      <c r="E21">
        <v>320</v>
      </c>
      <c r="F21" s="22">
        <f t="shared" si="0"/>
        <v>388</v>
      </c>
      <c r="G21">
        <v>20</v>
      </c>
      <c r="H21">
        <v>19</v>
      </c>
      <c r="I21">
        <v>171</v>
      </c>
      <c r="J21" s="22">
        <f t="shared" si="1"/>
        <v>210</v>
      </c>
      <c r="K21" s="49">
        <v>10996.591666666667</v>
      </c>
      <c r="L21" s="49">
        <v>6556.6475</v>
      </c>
      <c r="M21" s="49">
        <v>59907.726666666662</v>
      </c>
      <c r="N21" s="44">
        <f t="shared" si="2"/>
        <v>77460.965833333321</v>
      </c>
    </row>
    <row r="22" spans="1:14" x14ac:dyDescent="0.2">
      <c r="A22" s="4">
        <v>19</v>
      </c>
      <c r="B22" s="15" t="s">
        <v>22</v>
      </c>
      <c r="C22">
        <v>38</v>
      </c>
      <c r="D22">
        <v>0</v>
      </c>
      <c r="E22">
        <v>264</v>
      </c>
      <c r="F22" s="22">
        <f t="shared" si="0"/>
        <v>302</v>
      </c>
      <c r="G22">
        <v>18</v>
      </c>
      <c r="H22">
        <v>0</v>
      </c>
      <c r="I22">
        <v>160</v>
      </c>
      <c r="J22" s="22">
        <f t="shared" si="1"/>
        <v>178</v>
      </c>
      <c r="K22" s="49">
        <v>9662.3041666666668</v>
      </c>
      <c r="L22" s="49">
        <v>0</v>
      </c>
      <c r="M22" s="49">
        <v>53899.473333333335</v>
      </c>
      <c r="N22" s="44">
        <f t="shared" si="2"/>
        <v>63561.777500000004</v>
      </c>
    </row>
    <row r="23" spans="1:14" x14ac:dyDescent="0.2">
      <c r="A23" s="4">
        <v>20</v>
      </c>
      <c r="B23" s="16" t="s">
        <v>23</v>
      </c>
      <c r="C23">
        <v>7</v>
      </c>
      <c r="D23">
        <v>2</v>
      </c>
      <c r="E23">
        <v>152</v>
      </c>
      <c r="F23" s="22">
        <f t="shared" si="0"/>
        <v>161</v>
      </c>
      <c r="G23">
        <v>5</v>
      </c>
      <c r="H23">
        <v>1</v>
      </c>
      <c r="I23">
        <v>115</v>
      </c>
      <c r="J23" s="22">
        <f t="shared" si="1"/>
        <v>121</v>
      </c>
      <c r="K23" s="49">
        <v>2185.3866666666668</v>
      </c>
      <c r="L23" s="49">
        <v>281.79666666666668</v>
      </c>
      <c r="M23" s="49">
        <v>40164.800000000003</v>
      </c>
      <c r="N23" s="44">
        <f t="shared" si="2"/>
        <v>42631.983333333337</v>
      </c>
    </row>
    <row r="24" spans="1:14" x14ac:dyDescent="0.2">
      <c r="A24" s="4">
        <v>21</v>
      </c>
      <c r="B24" s="16" t="s">
        <v>24</v>
      </c>
      <c r="C24">
        <v>62</v>
      </c>
      <c r="D24">
        <v>26</v>
      </c>
      <c r="E24">
        <v>723</v>
      </c>
      <c r="F24" s="22">
        <f t="shared" si="0"/>
        <v>811</v>
      </c>
      <c r="G24">
        <v>33</v>
      </c>
      <c r="H24">
        <v>13</v>
      </c>
      <c r="I24">
        <v>413</v>
      </c>
      <c r="J24" s="22">
        <f t="shared" si="1"/>
        <v>459</v>
      </c>
      <c r="K24" s="49">
        <v>18429.005833333333</v>
      </c>
      <c r="L24" s="49">
        <v>8875.7391666666663</v>
      </c>
      <c r="M24" s="49">
        <v>174809.41833333333</v>
      </c>
      <c r="N24" s="44">
        <f t="shared" si="2"/>
        <v>202114.16333333333</v>
      </c>
    </row>
    <row r="25" spans="1:14" x14ac:dyDescent="0.2">
      <c r="A25" s="4">
        <v>22</v>
      </c>
      <c r="B25" s="15" t="s">
        <v>25</v>
      </c>
      <c r="C25">
        <v>116</v>
      </c>
      <c r="D25">
        <v>26</v>
      </c>
      <c r="E25">
        <v>606</v>
      </c>
      <c r="F25" s="22">
        <f t="shared" si="0"/>
        <v>748</v>
      </c>
      <c r="G25">
        <v>64</v>
      </c>
      <c r="H25">
        <v>13</v>
      </c>
      <c r="I25">
        <v>381</v>
      </c>
      <c r="J25" s="22">
        <f t="shared" si="1"/>
        <v>458</v>
      </c>
      <c r="K25" s="49">
        <v>31866.174166666668</v>
      </c>
      <c r="L25" s="49">
        <v>7657.9316666666664</v>
      </c>
      <c r="M25" s="49">
        <v>136196.56916666668</v>
      </c>
      <c r="N25" s="44">
        <f t="shared" si="2"/>
        <v>175720.67500000002</v>
      </c>
    </row>
    <row r="26" spans="1:14" x14ac:dyDescent="0.2">
      <c r="A26" s="4">
        <v>23</v>
      </c>
      <c r="B26" s="15" t="s">
        <v>26</v>
      </c>
      <c r="C26">
        <v>8</v>
      </c>
      <c r="D26">
        <v>6</v>
      </c>
      <c r="E26">
        <v>171</v>
      </c>
      <c r="F26" s="22">
        <f t="shared" si="0"/>
        <v>185</v>
      </c>
      <c r="G26">
        <v>4</v>
      </c>
      <c r="H26">
        <v>3</v>
      </c>
      <c r="I26">
        <v>113</v>
      </c>
      <c r="J26" s="22">
        <f t="shared" si="1"/>
        <v>120</v>
      </c>
      <c r="K26" s="49">
        <v>1409.1783333333333</v>
      </c>
      <c r="L26" s="49">
        <v>1280.9875</v>
      </c>
      <c r="M26" s="49">
        <v>36163.930833333325</v>
      </c>
      <c r="N26" s="44">
        <f t="shared" si="2"/>
        <v>38854.096666666657</v>
      </c>
    </row>
    <row r="27" spans="1:14" x14ac:dyDescent="0.2">
      <c r="A27" s="4">
        <v>30</v>
      </c>
      <c r="B27" s="15" t="s">
        <v>27</v>
      </c>
      <c r="C27">
        <v>2477</v>
      </c>
      <c r="D27">
        <v>554</v>
      </c>
      <c r="E27">
        <v>3531</v>
      </c>
      <c r="F27" s="22">
        <f t="shared" si="0"/>
        <v>6562</v>
      </c>
      <c r="G27">
        <v>1452</v>
      </c>
      <c r="H27">
        <v>329</v>
      </c>
      <c r="I27">
        <v>2057</v>
      </c>
      <c r="J27" s="67">
        <f t="shared" si="1"/>
        <v>3838</v>
      </c>
      <c r="K27" s="49">
        <v>1049550.2875000001</v>
      </c>
      <c r="L27" s="49">
        <v>200458.15833333333</v>
      </c>
      <c r="M27" s="49">
        <v>1101087.7366666666</v>
      </c>
      <c r="N27" s="44">
        <f t="shared" si="2"/>
        <v>2351096.1825000001</v>
      </c>
    </row>
    <row r="28" spans="1:14" x14ac:dyDescent="0.2">
      <c r="A28" s="1"/>
      <c r="B28" s="27" t="s">
        <v>3</v>
      </c>
      <c r="C28" s="50">
        <f t="shared" ref="C28:N28" si="3">SUM(C4:C27)</f>
        <v>5136</v>
      </c>
      <c r="D28" s="27">
        <f t="shared" si="3"/>
        <v>1293</v>
      </c>
      <c r="E28" s="27">
        <f t="shared" si="3"/>
        <v>17247</v>
      </c>
      <c r="F28" s="28">
        <f t="shared" si="3"/>
        <v>23676</v>
      </c>
      <c r="G28" s="27">
        <f t="shared" si="3"/>
        <v>2942</v>
      </c>
      <c r="H28" s="27">
        <f>SUM(H4:H27)</f>
        <v>727</v>
      </c>
      <c r="I28" s="27">
        <f>SUM(I4:I27)</f>
        <v>10366</v>
      </c>
      <c r="J28" s="28">
        <f t="shared" si="3"/>
        <v>14035</v>
      </c>
      <c r="K28" s="47">
        <f t="shared" si="3"/>
        <v>2207701.5999999996</v>
      </c>
      <c r="L28" s="47">
        <f t="shared" si="3"/>
        <v>466675.26749999996</v>
      </c>
      <c r="M28" s="47">
        <f t="shared" si="3"/>
        <v>5189908.8258333327</v>
      </c>
      <c r="N28" s="48">
        <f t="shared" si="3"/>
        <v>7864285.6933333343</v>
      </c>
    </row>
    <row r="29" spans="1:14" x14ac:dyDescent="0.2">
      <c r="N29" s="49"/>
    </row>
    <row r="30" spans="1:14" x14ac:dyDescent="0.2">
      <c r="N30" s="49"/>
    </row>
    <row r="31" spans="1:14" x14ac:dyDescent="0.2">
      <c r="N31" s="49"/>
    </row>
  </sheetData>
  <phoneticPr fontId="2" type="noConversion"/>
  <pageMargins left="0.75" right="0.75" top="1" bottom="1" header="0.5" footer="0.5"/>
  <headerFooter alignWithMargins="0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tabSelected="1" zoomScale="80" zoomScaleNormal="80" workbookViewId="0">
      <selection activeCell="D13" sqref="D13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155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15</v>
      </c>
      <c r="D4" s="73">
        <v>13</v>
      </c>
      <c r="E4" s="73">
        <v>112</v>
      </c>
      <c r="F4" s="95">
        <f>SUM(C4:E4)</f>
        <v>140</v>
      </c>
      <c r="G4" s="129">
        <f>F4/F$28</f>
        <v>1.0667479427003962E-2</v>
      </c>
      <c r="H4" s="6">
        <v>10</v>
      </c>
      <c r="I4" s="123">
        <v>6</v>
      </c>
      <c r="J4">
        <v>60</v>
      </c>
      <c r="K4" s="95">
        <f t="shared" ref="K4:K27" si="0">SUM(H4:J4)</f>
        <v>76</v>
      </c>
      <c r="L4" s="39">
        <v>4611.5333300000002</v>
      </c>
      <c r="M4" s="39">
        <v>3683.3333299999999</v>
      </c>
      <c r="N4" s="39">
        <v>35795.629999999997</v>
      </c>
      <c r="O4" s="98">
        <f>SUM(L4:N4)</f>
        <v>44090.496659999997</v>
      </c>
      <c r="P4" s="128"/>
      <c r="Q4" s="122"/>
    </row>
    <row r="5" spans="1:21" x14ac:dyDescent="0.2">
      <c r="A5" s="4">
        <v>2</v>
      </c>
      <c r="B5" s="15" t="s">
        <v>5</v>
      </c>
      <c r="C5" s="73">
        <v>79</v>
      </c>
      <c r="D5" s="73">
        <v>25</v>
      </c>
      <c r="E5" s="73">
        <v>332</v>
      </c>
      <c r="F5" s="95">
        <f t="shared" ref="F5:F25" si="1">SUM(C5:E5)</f>
        <v>436</v>
      </c>
      <c r="G5" s="129">
        <f t="shared" ref="G5:G27" si="2">F5/F$28</f>
        <v>3.3221578786955197E-2</v>
      </c>
      <c r="H5" s="4">
        <v>51</v>
      </c>
      <c r="I5" s="123">
        <v>18</v>
      </c>
      <c r="J5">
        <v>175</v>
      </c>
      <c r="K5" s="95">
        <f t="shared" si="0"/>
        <v>244</v>
      </c>
      <c r="L5" s="39">
        <v>36749.440000000002</v>
      </c>
      <c r="M5" s="39">
        <v>9379.8033300000006</v>
      </c>
      <c r="N5" s="39">
        <v>111908.647</v>
      </c>
      <c r="O5" s="98">
        <f t="shared" ref="O5:O27" si="3">SUM(L5:N5)</f>
        <v>158037.89032999999</v>
      </c>
      <c r="P5" s="128"/>
      <c r="Q5" s="122"/>
    </row>
    <row r="6" spans="1:21" x14ac:dyDescent="0.2">
      <c r="A6" s="4">
        <v>3</v>
      </c>
      <c r="B6" s="15" t="s">
        <v>6</v>
      </c>
      <c r="C6" s="73">
        <v>758</v>
      </c>
      <c r="D6" s="73">
        <v>161</v>
      </c>
      <c r="E6" s="73">
        <v>1583</v>
      </c>
      <c r="F6" s="95">
        <f t="shared" si="1"/>
        <v>2502</v>
      </c>
      <c r="G6" s="129">
        <f t="shared" si="2"/>
        <v>0.19064309661688508</v>
      </c>
      <c r="H6" s="4">
        <v>388</v>
      </c>
      <c r="I6" s="123">
        <v>85</v>
      </c>
      <c r="J6">
        <v>943</v>
      </c>
      <c r="K6" s="95">
        <f t="shared" si="0"/>
        <v>1416</v>
      </c>
      <c r="L6" s="39">
        <v>386940.48300000001</v>
      </c>
      <c r="M6" s="39">
        <v>68470.198300000004</v>
      </c>
      <c r="N6" s="39">
        <v>604684.80599999998</v>
      </c>
      <c r="O6" s="98">
        <f t="shared" si="3"/>
        <v>1060095.4872999999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5</v>
      </c>
      <c r="D7" s="73">
        <v>5</v>
      </c>
      <c r="E7" s="73">
        <v>74</v>
      </c>
      <c r="F7" s="95">
        <f t="shared" si="1"/>
        <v>84</v>
      </c>
      <c r="G7" s="129">
        <f t="shared" si="2"/>
        <v>6.400487656202377E-3</v>
      </c>
      <c r="H7" s="4">
        <v>4</v>
      </c>
      <c r="I7" s="123">
        <v>3</v>
      </c>
      <c r="J7">
        <v>43</v>
      </c>
      <c r="K7" s="95">
        <f t="shared" si="0"/>
        <v>50</v>
      </c>
      <c r="L7" s="39">
        <v>1921.14</v>
      </c>
      <c r="M7" s="39">
        <v>2117.6566699999998</v>
      </c>
      <c r="N7" s="39">
        <v>21305.9925</v>
      </c>
      <c r="O7" s="98">
        <f t="shared" si="3"/>
        <v>25344.78917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12</v>
      </c>
      <c r="D8" s="73">
        <v>0</v>
      </c>
      <c r="E8" s="73">
        <v>68</v>
      </c>
      <c r="F8" s="95">
        <f t="shared" si="1"/>
        <v>80</v>
      </c>
      <c r="G8" s="129">
        <f t="shared" si="2"/>
        <v>6.0957025297165499E-3</v>
      </c>
      <c r="H8" s="4">
        <v>7</v>
      </c>
      <c r="I8" s="123">
        <v>0</v>
      </c>
      <c r="J8">
        <v>39</v>
      </c>
      <c r="K8" s="95">
        <f t="shared" si="0"/>
        <v>46</v>
      </c>
      <c r="L8" s="39">
        <v>4915.4733299999998</v>
      </c>
      <c r="M8" s="39">
        <v>0</v>
      </c>
      <c r="N8" s="39">
        <v>20452.195800000001</v>
      </c>
      <c r="O8" s="98">
        <f t="shared" si="3"/>
        <v>25367.669130000002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11</v>
      </c>
      <c r="D9" s="73">
        <v>8</v>
      </c>
      <c r="E9" s="73">
        <v>127</v>
      </c>
      <c r="F9" s="95">
        <f t="shared" si="1"/>
        <v>146</v>
      </c>
      <c r="G9" s="129">
        <f t="shared" si="2"/>
        <v>1.1124657116732703E-2</v>
      </c>
      <c r="H9" s="4">
        <v>6</v>
      </c>
      <c r="I9" s="123">
        <v>3</v>
      </c>
      <c r="J9">
        <v>81</v>
      </c>
      <c r="K9" s="95">
        <f t="shared" si="0"/>
        <v>90</v>
      </c>
      <c r="L9" s="39">
        <v>5828.1166700000003</v>
      </c>
      <c r="M9" s="39">
        <v>2917.4166700000001</v>
      </c>
      <c r="N9" s="39">
        <v>54340.541700000002</v>
      </c>
      <c r="O9" s="98">
        <f t="shared" si="3"/>
        <v>63086.075040000003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25</v>
      </c>
      <c r="D10" s="73">
        <v>18</v>
      </c>
      <c r="E10" s="73">
        <v>145</v>
      </c>
      <c r="F10" s="95">
        <f t="shared" si="1"/>
        <v>188</v>
      </c>
      <c r="G10" s="129">
        <f t="shared" si="2"/>
        <v>1.4324900944833891E-2</v>
      </c>
      <c r="H10" s="4">
        <v>18</v>
      </c>
      <c r="I10" s="123">
        <v>11</v>
      </c>
      <c r="J10">
        <v>89</v>
      </c>
      <c r="K10" s="95">
        <f t="shared" si="0"/>
        <v>118</v>
      </c>
      <c r="L10" s="39">
        <v>13464.9233</v>
      </c>
      <c r="M10" s="39">
        <v>5457.7466700000004</v>
      </c>
      <c r="N10" s="39">
        <v>48821.987500000003</v>
      </c>
      <c r="O10" s="98">
        <f t="shared" si="3"/>
        <v>67744.657470000006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55</v>
      </c>
      <c r="D11" s="73">
        <v>21</v>
      </c>
      <c r="E11" s="73">
        <v>223</v>
      </c>
      <c r="F11" s="95">
        <f t="shared" si="1"/>
        <v>299</v>
      </c>
      <c r="G11" s="129">
        <f t="shared" si="2"/>
        <v>2.2782688204815604E-2</v>
      </c>
      <c r="H11" s="4">
        <v>31</v>
      </c>
      <c r="I11" s="123">
        <v>7</v>
      </c>
      <c r="J11">
        <v>131</v>
      </c>
      <c r="K11" s="95">
        <f t="shared" si="0"/>
        <v>169</v>
      </c>
      <c r="L11" s="39">
        <v>27171.5275</v>
      </c>
      <c r="M11" s="39">
        <v>5565.73333</v>
      </c>
      <c r="N11" s="39">
        <v>79697.940799999997</v>
      </c>
      <c r="O11" s="98">
        <f t="shared" si="3"/>
        <v>112435.20163</v>
      </c>
      <c r="P11" s="128"/>
      <c r="Q11" s="122"/>
    </row>
    <row r="12" spans="1:21" x14ac:dyDescent="0.2">
      <c r="A12" s="4">
        <v>9</v>
      </c>
      <c r="B12" s="15" t="s">
        <v>153</v>
      </c>
      <c r="C12" s="73">
        <v>18</v>
      </c>
      <c r="D12" s="73">
        <v>5</v>
      </c>
      <c r="E12" s="73">
        <v>110</v>
      </c>
      <c r="F12" s="95">
        <f t="shared" si="1"/>
        <v>133</v>
      </c>
      <c r="G12" s="129">
        <f t="shared" si="2"/>
        <v>1.0134105455653764E-2</v>
      </c>
      <c r="H12" s="4">
        <v>13</v>
      </c>
      <c r="I12" s="123">
        <v>3</v>
      </c>
      <c r="J12">
        <v>69</v>
      </c>
      <c r="K12" s="95">
        <f t="shared" si="0"/>
        <v>85</v>
      </c>
      <c r="L12" s="39">
        <v>9576.0166700000009</v>
      </c>
      <c r="M12" s="39">
        <v>1075.75</v>
      </c>
      <c r="N12" s="39">
        <v>27821.3325</v>
      </c>
      <c r="O12" s="98">
        <f t="shared" si="3"/>
        <v>38473.099170000001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62</v>
      </c>
      <c r="D13" s="73">
        <v>16</v>
      </c>
      <c r="E13" s="73">
        <v>162</v>
      </c>
      <c r="F13" s="95">
        <f t="shared" si="1"/>
        <v>240</v>
      </c>
      <c r="G13" s="129">
        <f t="shared" si="2"/>
        <v>1.828710758914965E-2</v>
      </c>
      <c r="H13" s="4">
        <v>32</v>
      </c>
      <c r="I13" s="123">
        <v>8</v>
      </c>
      <c r="J13">
        <v>101</v>
      </c>
      <c r="K13" s="95">
        <f t="shared" si="0"/>
        <v>141</v>
      </c>
      <c r="L13" s="39">
        <v>31711.9617</v>
      </c>
      <c r="M13" s="39">
        <v>6605.3866699999999</v>
      </c>
      <c r="N13" s="39">
        <v>62548.947500000002</v>
      </c>
      <c r="O13" s="98">
        <f t="shared" si="3"/>
        <v>100866.29587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3</v>
      </c>
      <c r="D14" s="73">
        <v>0</v>
      </c>
      <c r="E14" s="73">
        <v>14</v>
      </c>
      <c r="F14" s="95">
        <f t="shared" si="1"/>
        <v>17</v>
      </c>
      <c r="G14" s="129">
        <f t="shared" si="2"/>
        <v>1.2953367875647669E-3</v>
      </c>
      <c r="H14" s="4">
        <v>2</v>
      </c>
      <c r="I14" s="123">
        <v>0</v>
      </c>
      <c r="J14">
        <v>8</v>
      </c>
      <c r="K14" s="95">
        <f t="shared" si="0"/>
        <v>10</v>
      </c>
      <c r="L14" s="39">
        <v>836.33333300000004</v>
      </c>
      <c r="M14" s="39">
        <v>0</v>
      </c>
      <c r="N14" s="39">
        <v>2516.3883300000002</v>
      </c>
      <c r="O14" s="98">
        <f t="shared" si="3"/>
        <v>3352.7216630000003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103</v>
      </c>
      <c r="D15" s="73">
        <v>29</v>
      </c>
      <c r="E15" s="73">
        <v>251</v>
      </c>
      <c r="F15" s="95">
        <f t="shared" si="1"/>
        <v>383</v>
      </c>
      <c r="G15" s="129">
        <f t="shared" si="2"/>
        <v>2.9183175861017981E-2</v>
      </c>
      <c r="H15" s="4">
        <v>62</v>
      </c>
      <c r="I15" s="123">
        <v>16</v>
      </c>
      <c r="J15">
        <v>149</v>
      </c>
      <c r="K15" s="95">
        <f t="shared" si="0"/>
        <v>227</v>
      </c>
      <c r="L15" s="39">
        <v>53161.81</v>
      </c>
      <c r="M15" s="39">
        <v>12548.369199999999</v>
      </c>
      <c r="N15" s="39">
        <v>93221.31</v>
      </c>
      <c r="O15" s="98">
        <f t="shared" si="3"/>
        <v>158931.48920000001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70</v>
      </c>
      <c r="D16" s="73">
        <v>31</v>
      </c>
      <c r="E16" s="73">
        <v>325</v>
      </c>
      <c r="F16" s="95">
        <f t="shared" si="1"/>
        <v>426</v>
      </c>
      <c r="G16" s="129">
        <f t="shared" si="2"/>
        <v>3.2459615970740631E-2</v>
      </c>
      <c r="H16" s="4">
        <v>38</v>
      </c>
      <c r="I16" s="123">
        <v>18</v>
      </c>
      <c r="J16">
        <v>188</v>
      </c>
      <c r="K16" s="95">
        <f t="shared" si="0"/>
        <v>244</v>
      </c>
      <c r="L16" s="39">
        <v>37574.550000000003</v>
      </c>
      <c r="M16" s="39">
        <v>12815.6492</v>
      </c>
      <c r="N16" s="39">
        <v>158048.291</v>
      </c>
      <c r="O16" s="98">
        <f t="shared" si="3"/>
        <v>208438.4902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2</v>
      </c>
      <c r="D17" s="73">
        <v>0</v>
      </c>
      <c r="E17" s="73">
        <v>18</v>
      </c>
      <c r="F17" s="95">
        <f t="shared" si="1"/>
        <v>20</v>
      </c>
      <c r="G17" s="129">
        <f t="shared" si="2"/>
        <v>1.5239256324291375E-3</v>
      </c>
      <c r="H17" s="4">
        <v>2</v>
      </c>
      <c r="I17" s="123">
        <v>0</v>
      </c>
      <c r="J17">
        <v>11</v>
      </c>
      <c r="K17" s="95">
        <f t="shared" si="0"/>
        <v>13</v>
      </c>
      <c r="L17" s="39">
        <v>884</v>
      </c>
      <c r="M17" s="39">
        <v>0</v>
      </c>
      <c r="N17" s="39">
        <v>4582.7166699999998</v>
      </c>
      <c r="O17" s="98">
        <f t="shared" si="3"/>
        <v>5466.7166699999998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304</v>
      </c>
      <c r="D18" s="73">
        <v>54</v>
      </c>
      <c r="E18" s="73">
        <v>808</v>
      </c>
      <c r="F18" s="95">
        <f t="shared" si="1"/>
        <v>1166</v>
      </c>
      <c r="G18" s="129">
        <f t="shared" si="2"/>
        <v>8.8844864370618712E-2</v>
      </c>
      <c r="H18" s="4">
        <v>177</v>
      </c>
      <c r="I18" s="123">
        <v>25</v>
      </c>
      <c r="J18">
        <v>472</v>
      </c>
      <c r="K18" s="95">
        <f t="shared" si="0"/>
        <v>674</v>
      </c>
      <c r="L18" s="39">
        <v>204718.51800000001</v>
      </c>
      <c r="M18" s="39">
        <v>30243.0808</v>
      </c>
      <c r="N18" s="39">
        <v>397162.27399999998</v>
      </c>
      <c r="O18" s="98">
        <f t="shared" si="3"/>
        <v>632123.87280000001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465</v>
      </c>
      <c r="D19" s="73">
        <v>124</v>
      </c>
      <c r="E19" s="73">
        <v>1444</v>
      </c>
      <c r="F19" s="95">
        <f t="shared" si="1"/>
        <v>2033</v>
      </c>
      <c r="G19" s="129">
        <f t="shared" si="2"/>
        <v>0.15490704053642182</v>
      </c>
      <c r="H19" s="4">
        <v>244</v>
      </c>
      <c r="I19" s="123">
        <v>63</v>
      </c>
      <c r="J19">
        <v>861</v>
      </c>
      <c r="K19" s="95">
        <f t="shared" si="0"/>
        <v>1168</v>
      </c>
      <c r="L19" s="39">
        <v>223296.16800000001</v>
      </c>
      <c r="M19" s="39">
        <v>47078.893300000003</v>
      </c>
      <c r="N19" s="39">
        <v>562986.54700000002</v>
      </c>
      <c r="O19" s="98">
        <f t="shared" si="3"/>
        <v>833361.60829999996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8</v>
      </c>
      <c r="D20" s="73">
        <v>0</v>
      </c>
      <c r="E20" s="73">
        <v>19</v>
      </c>
      <c r="F20" s="95">
        <f t="shared" si="1"/>
        <v>27</v>
      </c>
      <c r="G20" s="129">
        <f t="shared" si="2"/>
        <v>2.0572996037793354E-3</v>
      </c>
      <c r="H20" s="4">
        <v>6</v>
      </c>
      <c r="I20" s="123">
        <v>0</v>
      </c>
      <c r="J20">
        <v>13</v>
      </c>
      <c r="K20" s="95">
        <f t="shared" si="0"/>
        <v>19</v>
      </c>
      <c r="L20" s="39">
        <v>3650.4</v>
      </c>
      <c r="M20" s="39">
        <v>0</v>
      </c>
      <c r="N20" s="39">
        <v>5753.15</v>
      </c>
      <c r="O20" s="98">
        <f t="shared" si="3"/>
        <v>9403.5499999999993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36</v>
      </c>
      <c r="D21" s="73">
        <v>7</v>
      </c>
      <c r="E21" s="73">
        <v>85</v>
      </c>
      <c r="F21" s="95">
        <f t="shared" si="1"/>
        <v>128</v>
      </c>
      <c r="G21" s="129">
        <f t="shared" si="2"/>
        <v>9.7531240475464791E-3</v>
      </c>
      <c r="H21" s="4">
        <v>19</v>
      </c>
      <c r="I21" s="123">
        <v>4</v>
      </c>
      <c r="J21">
        <v>48</v>
      </c>
      <c r="K21" s="95">
        <f t="shared" si="0"/>
        <v>71</v>
      </c>
      <c r="L21" s="39">
        <v>12342.85</v>
      </c>
      <c r="M21" s="39">
        <v>1378.1191699999999</v>
      </c>
      <c r="N21" s="39">
        <v>19770.421699999999</v>
      </c>
      <c r="O21" s="98">
        <f t="shared" si="3"/>
        <v>33491.390870000003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40</v>
      </c>
      <c r="D22" s="73">
        <v>9</v>
      </c>
      <c r="E22" s="73">
        <v>93</v>
      </c>
      <c r="F22" s="95">
        <f t="shared" si="1"/>
        <v>142</v>
      </c>
      <c r="G22" s="129">
        <f t="shared" si="2"/>
        <v>1.0819871990246876E-2</v>
      </c>
      <c r="H22" s="4">
        <v>20</v>
      </c>
      <c r="I22" s="123">
        <v>4</v>
      </c>
      <c r="J22">
        <v>49</v>
      </c>
      <c r="K22" s="95">
        <f t="shared" si="0"/>
        <v>73</v>
      </c>
      <c r="L22" s="39">
        <v>15049.7642</v>
      </c>
      <c r="M22" s="39">
        <v>3787.0733300000002</v>
      </c>
      <c r="N22" s="39">
        <v>23515.255799999999</v>
      </c>
      <c r="O22" s="98">
        <f t="shared" si="3"/>
        <v>42352.093330000003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4</v>
      </c>
      <c r="D23" s="73">
        <v>2</v>
      </c>
      <c r="E23" s="73">
        <v>65</v>
      </c>
      <c r="F23" s="95">
        <f t="shared" si="1"/>
        <v>71</v>
      </c>
      <c r="G23" s="129">
        <f t="shared" si="2"/>
        <v>5.4099359951234379E-3</v>
      </c>
      <c r="H23" s="4">
        <v>2</v>
      </c>
      <c r="I23" s="123">
        <v>1</v>
      </c>
      <c r="J23">
        <v>42</v>
      </c>
      <c r="K23" s="95">
        <f t="shared" si="0"/>
        <v>45</v>
      </c>
      <c r="L23" s="39">
        <v>1412.53667</v>
      </c>
      <c r="M23" s="39">
        <v>472.33333299999998</v>
      </c>
      <c r="N23" s="39">
        <v>20983.43</v>
      </c>
      <c r="O23" s="98">
        <f t="shared" si="3"/>
        <v>22868.300003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27</v>
      </c>
      <c r="D24" s="73">
        <v>21</v>
      </c>
      <c r="E24" s="73">
        <v>193</v>
      </c>
      <c r="F24" s="95">
        <f t="shared" si="1"/>
        <v>241</v>
      </c>
      <c r="G24" s="129">
        <f t="shared" si="2"/>
        <v>1.8363303870771105E-2</v>
      </c>
      <c r="H24" s="4">
        <v>20</v>
      </c>
      <c r="I24" s="123">
        <v>14</v>
      </c>
      <c r="J24">
        <v>124</v>
      </c>
      <c r="K24" s="95">
        <f t="shared" si="0"/>
        <v>158</v>
      </c>
      <c r="L24" s="39">
        <v>7750.0583299999998</v>
      </c>
      <c r="M24" s="39">
        <v>6616.09</v>
      </c>
      <c r="N24" s="39">
        <v>62365.9833</v>
      </c>
      <c r="O24" s="98">
        <f t="shared" si="3"/>
        <v>76732.131630000003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54</v>
      </c>
      <c r="D25" s="73">
        <v>18</v>
      </c>
      <c r="E25" s="73">
        <v>239</v>
      </c>
      <c r="F25" s="95">
        <f t="shared" si="1"/>
        <v>311</v>
      </c>
      <c r="G25" s="129">
        <f t="shared" si="2"/>
        <v>2.3697043584273086E-2</v>
      </c>
      <c r="H25" s="4">
        <v>28</v>
      </c>
      <c r="I25" s="123">
        <v>12</v>
      </c>
      <c r="J25">
        <v>146</v>
      </c>
      <c r="K25" s="95">
        <f t="shared" si="0"/>
        <v>186</v>
      </c>
      <c r="L25" s="39">
        <v>19438.596699999998</v>
      </c>
      <c r="M25" s="39">
        <v>5502.49917</v>
      </c>
      <c r="N25" s="39">
        <v>63031.474999999999</v>
      </c>
      <c r="O25" s="98">
        <f t="shared" si="3"/>
        <v>87972.570869999996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3</v>
      </c>
      <c r="D26" s="73">
        <v>1</v>
      </c>
      <c r="E26" s="73">
        <v>76</v>
      </c>
      <c r="F26" s="95">
        <f>SUM(C26:E26)</f>
        <v>80</v>
      </c>
      <c r="G26" s="129">
        <f t="shared" si="2"/>
        <v>6.0957025297165499E-3</v>
      </c>
      <c r="H26" s="4">
        <v>2</v>
      </c>
      <c r="I26" s="123">
        <v>1</v>
      </c>
      <c r="J26">
        <v>50</v>
      </c>
      <c r="K26" s="95">
        <f t="shared" si="0"/>
        <v>53</v>
      </c>
      <c r="L26" s="39">
        <v>979.76666699999998</v>
      </c>
      <c r="M26" s="39">
        <v>204.966667</v>
      </c>
      <c r="N26" s="39">
        <v>21307.639200000001</v>
      </c>
      <c r="O26" s="98">
        <f t="shared" si="3"/>
        <v>22492.372534000002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2227</v>
      </c>
      <c r="D27" s="73">
        <v>264</v>
      </c>
      <c r="E27" s="73">
        <v>1340</v>
      </c>
      <c r="F27" s="95">
        <f>SUM(C27:E27)</f>
        <v>3831</v>
      </c>
      <c r="G27" s="129">
        <f t="shared" si="2"/>
        <v>0.29190795489180127</v>
      </c>
      <c r="H27" s="4">
        <v>1294</v>
      </c>
      <c r="I27" s="123">
        <v>150</v>
      </c>
      <c r="J27">
        <v>797</v>
      </c>
      <c r="K27" s="95">
        <f t="shared" si="0"/>
        <v>2241</v>
      </c>
      <c r="L27" s="39">
        <v>1069512.98</v>
      </c>
      <c r="M27" s="39">
        <v>89678.1492</v>
      </c>
      <c r="N27" s="39">
        <v>473221.63400000002</v>
      </c>
      <c r="O27" s="98">
        <f t="shared" si="3"/>
        <v>1632412.7632000002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4386</v>
      </c>
      <c r="D28" s="103">
        <f>SUM(D4:D27)</f>
        <v>832</v>
      </c>
      <c r="E28" s="103">
        <f>SUM(E4:E27)</f>
        <v>7906</v>
      </c>
      <c r="F28" s="104">
        <f>SUM(F4:F27)</f>
        <v>13124</v>
      </c>
      <c r="G28" s="103"/>
      <c r="H28" s="130">
        <f t="shared" ref="H28:O28" si="4">SUM(H4:H27)</f>
        <v>2476</v>
      </c>
      <c r="I28" s="103">
        <f>SUM(I4:I27)</f>
        <v>452</v>
      </c>
      <c r="J28" s="103">
        <f t="shared" si="4"/>
        <v>4689</v>
      </c>
      <c r="K28" s="104">
        <f t="shared" si="4"/>
        <v>7617</v>
      </c>
      <c r="L28" s="105">
        <f t="shared" si="4"/>
        <v>2173498.9474000004</v>
      </c>
      <c r="M28" s="105">
        <f t="shared" si="4"/>
        <v>315598.24833999999</v>
      </c>
      <c r="N28" s="105">
        <f>SUM(N4:N27)</f>
        <v>2975844.5373</v>
      </c>
      <c r="O28" s="106">
        <f t="shared" si="4"/>
        <v>5464941.7330400003</v>
      </c>
      <c r="P28" t="s">
        <v>112</v>
      </c>
    </row>
    <row r="29" spans="1:17" x14ac:dyDescent="0.2">
      <c r="Q29" t="s">
        <v>112</v>
      </c>
    </row>
    <row r="31" spans="1:17" x14ac:dyDescent="0.2">
      <c r="D31" t="s">
        <v>112</v>
      </c>
      <c r="I31" t="s">
        <v>112</v>
      </c>
      <c r="J31" t="s">
        <v>112</v>
      </c>
      <c r="O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6" x14ac:dyDescent="0.2">
      <c r="F33" t="s">
        <v>112</v>
      </c>
      <c r="H33" t="s">
        <v>112</v>
      </c>
      <c r="K33" t="s">
        <v>112</v>
      </c>
      <c r="O33" t="s">
        <v>112</v>
      </c>
      <c r="P33" t="s">
        <v>112</v>
      </c>
    </row>
    <row r="34" spans="6:16" x14ac:dyDescent="0.2">
      <c r="H34" t="s">
        <v>112</v>
      </c>
      <c r="J34" t="s">
        <v>112</v>
      </c>
    </row>
    <row r="35" spans="6:16" x14ac:dyDescent="0.2">
      <c r="K35" t="s">
        <v>112</v>
      </c>
      <c r="M35" t="s">
        <v>112</v>
      </c>
    </row>
    <row r="38" spans="6:16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sheetProtection algorithmName="SHA-512" hashValue="4s5f4RZtrTE2+BVLy5Dc4mMSjvYKQ1TnoN18Tlbn33DKh2ukYQ2f8ml6RXThqOQbFaZCcczIJxIsuUZQPXvfIA==" saltValue="4g7telRpjc8faQPcx9yYbA==" spinCount="100000" sheet="1" objects="1" scenarios="1"/>
  <pageMargins left="0.7" right="0.7" top="0.75" bottom="0.75" header="0.3" footer="0.3"/>
  <pageSetup orientation="portrait"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S19" sqref="S19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180</v>
      </c>
    </row>
    <row r="2" spans="1:21" ht="15.75" x14ac:dyDescent="0.25">
      <c r="C2" s="179" t="s">
        <v>33</v>
      </c>
      <c r="D2" s="180"/>
      <c r="E2" s="180"/>
      <c r="F2" s="181"/>
      <c r="G2" s="2"/>
      <c r="H2" s="185" t="s">
        <v>32</v>
      </c>
      <c r="I2" s="186"/>
      <c r="J2" s="186"/>
      <c r="K2" s="187"/>
      <c r="L2" s="191" t="s">
        <v>31</v>
      </c>
      <c r="M2" s="192"/>
      <c r="N2" s="192"/>
      <c r="O2" s="193"/>
    </row>
    <row r="3" spans="1:21" x14ac:dyDescent="0.2">
      <c r="A3" s="6"/>
      <c r="B3" s="7" t="s">
        <v>28</v>
      </c>
      <c r="C3" s="182" t="s">
        <v>0</v>
      </c>
      <c r="D3" s="183" t="s">
        <v>1</v>
      </c>
      <c r="E3" s="183" t="s">
        <v>2</v>
      </c>
      <c r="F3" s="184" t="s">
        <v>3</v>
      </c>
      <c r="G3" s="37"/>
      <c r="H3" s="188" t="s">
        <v>0</v>
      </c>
      <c r="I3" s="189" t="s">
        <v>1</v>
      </c>
      <c r="J3" s="189" t="s">
        <v>2</v>
      </c>
      <c r="K3" s="190" t="s">
        <v>3</v>
      </c>
      <c r="L3" s="194" t="s">
        <v>0</v>
      </c>
      <c r="M3" s="195" t="s">
        <v>1</v>
      </c>
      <c r="N3" s="195" t="s">
        <v>2</v>
      </c>
      <c r="O3" s="196" t="s">
        <v>3</v>
      </c>
    </row>
    <row r="4" spans="1:21" x14ac:dyDescent="0.2">
      <c r="A4" s="4">
        <v>1</v>
      </c>
      <c r="B4" s="15" t="s">
        <v>4</v>
      </c>
      <c r="C4" s="73">
        <v>14</v>
      </c>
      <c r="D4" s="73">
        <v>15</v>
      </c>
      <c r="E4" s="73">
        <v>115</v>
      </c>
      <c r="F4" s="95">
        <f>SUM(C4:E4)</f>
        <v>144</v>
      </c>
      <c r="G4" s="129">
        <f>F4/F$28</f>
        <v>1.1070961789805489E-2</v>
      </c>
      <c r="H4" s="6">
        <v>9</v>
      </c>
      <c r="I4" s="123">
        <v>7</v>
      </c>
      <c r="J4">
        <v>61</v>
      </c>
      <c r="K4" s="95">
        <f t="shared" ref="K4:K27" si="0">SUM(H4:J4)</f>
        <v>77</v>
      </c>
      <c r="L4" s="39">
        <v>4186.6499999999996</v>
      </c>
      <c r="M4" s="39">
        <v>4427.1499999999996</v>
      </c>
      <c r="N4" s="39">
        <v>35650.94</v>
      </c>
      <c r="O4" s="98">
        <f>SUM(L4:N4)</f>
        <v>44264.740000000005</v>
      </c>
      <c r="P4" s="128"/>
      <c r="Q4" s="122"/>
    </row>
    <row r="5" spans="1:21" x14ac:dyDescent="0.2">
      <c r="A5" s="4">
        <v>2</v>
      </c>
      <c r="B5" s="15" t="s">
        <v>5</v>
      </c>
      <c r="C5" s="73">
        <v>75</v>
      </c>
      <c r="D5" s="73">
        <v>27</v>
      </c>
      <c r="E5" s="73">
        <v>333</v>
      </c>
      <c r="F5" s="95">
        <f t="shared" ref="F5:F25" si="1">SUM(C5:E5)</f>
        <v>435</v>
      </c>
      <c r="G5" s="129">
        <f t="shared" ref="G5:G27" si="2">F5/F$28</f>
        <v>3.3443530406704079E-2</v>
      </c>
      <c r="H5" s="4">
        <v>45</v>
      </c>
      <c r="I5" s="123">
        <v>20</v>
      </c>
      <c r="J5">
        <v>170</v>
      </c>
      <c r="K5" s="95">
        <f t="shared" si="0"/>
        <v>235</v>
      </c>
      <c r="L5" s="39">
        <v>37775.595000000001</v>
      </c>
      <c r="M5" s="39">
        <v>9536.8866699999999</v>
      </c>
      <c r="N5" s="39">
        <v>113966.277</v>
      </c>
      <c r="O5" s="98">
        <f t="shared" ref="O5:O27" si="3">SUM(L5:N5)</f>
        <v>161278.75867000001</v>
      </c>
      <c r="P5" s="128"/>
      <c r="Q5" s="122"/>
    </row>
    <row r="6" spans="1:21" x14ac:dyDescent="0.2">
      <c r="A6" s="4">
        <v>3</v>
      </c>
      <c r="B6" s="15" t="s">
        <v>6</v>
      </c>
      <c r="C6" s="73">
        <v>699</v>
      </c>
      <c r="D6" s="73">
        <v>148</v>
      </c>
      <c r="E6" s="73">
        <v>1607</v>
      </c>
      <c r="F6" s="95">
        <f t="shared" si="1"/>
        <v>2454</v>
      </c>
      <c r="G6" s="129">
        <f t="shared" si="2"/>
        <v>0.18866764050126855</v>
      </c>
      <c r="H6" s="4">
        <v>353</v>
      </c>
      <c r="I6" s="123">
        <v>81</v>
      </c>
      <c r="J6">
        <v>960</v>
      </c>
      <c r="K6" s="95">
        <f t="shared" si="0"/>
        <v>1394</v>
      </c>
      <c r="L6" s="39">
        <v>349241.23</v>
      </c>
      <c r="M6" s="39">
        <v>62958.48</v>
      </c>
      <c r="N6" s="39">
        <v>613786.05200000003</v>
      </c>
      <c r="O6" s="98">
        <f t="shared" si="3"/>
        <v>1025985.762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4</v>
      </c>
      <c r="D7" s="73">
        <v>6</v>
      </c>
      <c r="E7" s="73">
        <v>78</v>
      </c>
      <c r="F7" s="95">
        <f t="shared" si="1"/>
        <v>88</v>
      </c>
      <c r="G7" s="129">
        <f t="shared" si="2"/>
        <v>6.7655877604366876E-3</v>
      </c>
      <c r="H7" s="4">
        <v>3</v>
      </c>
      <c r="I7" s="123">
        <v>4</v>
      </c>
      <c r="J7">
        <v>47</v>
      </c>
      <c r="K7" s="95">
        <f t="shared" si="0"/>
        <v>54</v>
      </c>
      <c r="L7" s="39">
        <v>1613.47333</v>
      </c>
      <c r="M7" s="39">
        <v>2437.02333</v>
      </c>
      <c r="N7" s="39">
        <v>21681.822499999998</v>
      </c>
      <c r="O7" s="98">
        <f t="shared" si="3"/>
        <v>25732.319159999999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12</v>
      </c>
      <c r="D8" s="73">
        <v>0</v>
      </c>
      <c r="E8" s="73">
        <v>68</v>
      </c>
      <c r="F8" s="95">
        <f t="shared" si="1"/>
        <v>80</v>
      </c>
      <c r="G8" s="129">
        <f t="shared" si="2"/>
        <v>6.150534327669716E-3</v>
      </c>
      <c r="H8" s="4">
        <v>9</v>
      </c>
      <c r="I8" s="123">
        <v>0</v>
      </c>
      <c r="J8">
        <v>39</v>
      </c>
      <c r="K8" s="95">
        <f t="shared" si="0"/>
        <v>48</v>
      </c>
      <c r="L8" s="39">
        <v>5021.6400000000003</v>
      </c>
      <c r="M8" s="39">
        <v>0</v>
      </c>
      <c r="N8" s="39">
        <v>20397.671699999999</v>
      </c>
      <c r="O8" s="98">
        <f t="shared" si="3"/>
        <v>25419.311699999998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12</v>
      </c>
      <c r="D9" s="73">
        <v>5</v>
      </c>
      <c r="E9" s="73">
        <v>124</v>
      </c>
      <c r="F9" s="95">
        <f t="shared" si="1"/>
        <v>141</v>
      </c>
      <c r="G9" s="129">
        <f t="shared" si="2"/>
        <v>1.0840316752517875E-2</v>
      </c>
      <c r="H9" s="4">
        <v>6</v>
      </c>
      <c r="I9" s="123">
        <v>2</v>
      </c>
      <c r="J9">
        <v>78</v>
      </c>
      <c r="K9" s="95">
        <f t="shared" si="0"/>
        <v>86</v>
      </c>
      <c r="L9" s="39">
        <v>5660.59</v>
      </c>
      <c r="M9" s="39">
        <v>3052.31333</v>
      </c>
      <c r="N9" s="39">
        <v>51119.000800000002</v>
      </c>
      <c r="O9" s="98">
        <f t="shared" si="3"/>
        <v>59831.904130000003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24</v>
      </c>
      <c r="D10" s="73">
        <v>21</v>
      </c>
      <c r="E10" s="73">
        <v>136</v>
      </c>
      <c r="F10" s="95">
        <f t="shared" si="1"/>
        <v>181</v>
      </c>
      <c r="G10" s="129">
        <f t="shared" si="2"/>
        <v>1.3915583916352734E-2</v>
      </c>
      <c r="H10" s="4">
        <v>15</v>
      </c>
      <c r="I10" s="123">
        <v>14</v>
      </c>
      <c r="J10">
        <v>85</v>
      </c>
      <c r="K10" s="95">
        <f t="shared" si="0"/>
        <v>114</v>
      </c>
      <c r="L10" s="39">
        <v>10709.8333</v>
      </c>
      <c r="M10" s="39">
        <v>6591.6066700000001</v>
      </c>
      <c r="N10" s="39">
        <v>46363.1567</v>
      </c>
      <c r="O10" s="98">
        <f t="shared" si="3"/>
        <v>63664.596669999999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58</v>
      </c>
      <c r="D11" s="73">
        <v>24</v>
      </c>
      <c r="E11" s="73">
        <v>220</v>
      </c>
      <c r="F11" s="95">
        <f t="shared" si="1"/>
        <v>302</v>
      </c>
      <c r="G11" s="129">
        <f t="shared" si="2"/>
        <v>2.3218267086953178E-2</v>
      </c>
      <c r="H11" s="4">
        <v>32</v>
      </c>
      <c r="I11" s="123">
        <v>9</v>
      </c>
      <c r="J11">
        <v>129</v>
      </c>
      <c r="K11" s="95">
        <f t="shared" si="0"/>
        <v>170</v>
      </c>
      <c r="L11" s="39">
        <v>27176.2183</v>
      </c>
      <c r="M11" s="39">
        <v>7678.0058300000001</v>
      </c>
      <c r="N11" s="39">
        <v>79121.260800000004</v>
      </c>
      <c r="O11" s="98">
        <f t="shared" si="3"/>
        <v>113975.48493000001</v>
      </c>
      <c r="P11" s="128"/>
      <c r="Q11" s="122"/>
    </row>
    <row r="12" spans="1:21" x14ac:dyDescent="0.2">
      <c r="A12" s="4">
        <v>9</v>
      </c>
      <c r="B12" s="15" t="s">
        <v>153</v>
      </c>
      <c r="C12" s="73">
        <v>21</v>
      </c>
      <c r="D12" s="73">
        <v>5</v>
      </c>
      <c r="E12" s="73">
        <v>109</v>
      </c>
      <c r="F12" s="95">
        <f t="shared" si="1"/>
        <v>135</v>
      </c>
      <c r="G12" s="129">
        <f t="shared" si="2"/>
        <v>1.0379026677942646E-2</v>
      </c>
      <c r="H12" s="4">
        <v>15</v>
      </c>
      <c r="I12" s="123">
        <v>3</v>
      </c>
      <c r="J12">
        <v>67</v>
      </c>
      <c r="K12" s="95">
        <f t="shared" si="0"/>
        <v>85</v>
      </c>
      <c r="L12" s="39">
        <v>10520.986699999999</v>
      </c>
      <c r="M12" s="39">
        <v>1149.6333299999999</v>
      </c>
      <c r="N12" s="39">
        <v>25977.033299999999</v>
      </c>
      <c r="O12" s="98">
        <f t="shared" si="3"/>
        <v>37647.653330000001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53</v>
      </c>
      <c r="D13" s="73">
        <v>17</v>
      </c>
      <c r="E13" s="73">
        <v>161</v>
      </c>
      <c r="F13" s="95">
        <f t="shared" si="1"/>
        <v>231</v>
      </c>
      <c r="G13" s="129">
        <f t="shared" si="2"/>
        <v>1.7759667871146304E-2</v>
      </c>
      <c r="H13" s="4">
        <v>27</v>
      </c>
      <c r="I13" s="123">
        <v>9</v>
      </c>
      <c r="J13">
        <v>102</v>
      </c>
      <c r="K13" s="95">
        <f t="shared" si="0"/>
        <v>138</v>
      </c>
      <c r="L13" s="39">
        <v>29299.096699999998</v>
      </c>
      <c r="M13" s="39">
        <v>6781.5150000000003</v>
      </c>
      <c r="N13" s="39">
        <v>59344.393300000003</v>
      </c>
      <c r="O13" s="98">
        <f t="shared" si="3"/>
        <v>95425.005000000005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3</v>
      </c>
      <c r="D14" s="73">
        <v>0</v>
      </c>
      <c r="E14" s="73">
        <v>14</v>
      </c>
      <c r="F14" s="95">
        <f t="shared" si="1"/>
        <v>17</v>
      </c>
      <c r="G14" s="129">
        <f t="shared" si="2"/>
        <v>1.3069885446298148E-3</v>
      </c>
      <c r="H14" s="4">
        <v>2</v>
      </c>
      <c r="I14" s="123">
        <v>0</v>
      </c>
      <c r="J14">
        <v>8</v>
      </c>
      <c r="K14" s="95">
        <f t="shared" si="0"/>
        <v>10</v>
      </c>
      <c r="L14" s="39">
        <v>836.33333300000004</v>
      </c>
      <c r="M14" s="39">
        <v>0</v>
      </c>
      <c r="N14" s="39">
        <v>2677.23083</v>
      </c>
      <c r="O14" s="98">
        <f t="shared" si="3"/>
        <v>3513.564163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89</v>
      </c>
      <c r="D15" s="73">
        <v>32</v>
      </c>
      <c r="E15" s="73">
        <v>277</v>
      </c>
      <c r="F15" s="95">
        <f t="shared" si="1"/>
        <v>398</v>
      </c>
      <c r="G15" s="129">
        <f t="shared" si="2"/>
        <v>3.059890828015684E-2</v>
      </c>
      <c r="H15" s="4">
        <v>53</v>
      </c>
      <c r="I15" s="123">
        <v>18</v>
      </c>
      <c r="J15">
        <v>162</v>
      </c>
      <c r="K15" s="95">
        <f t="shared" si="0"/>
        <v>233</v>
      </c>
      <c r="L15" s="39">
        <v>42101.3992</v>
      </c>
      <c r="M15" s="39">
        <v>14299.48</v>
      </c>
      <c r="N15" s="39">
        <v>102426.71799999999</v>
      </c>
      <c r="O15" s="98">
        <f t="shared" si="3"/>
        <v>158827.59719999999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67</v>
      </c>
      <c r="D16" s="73">
        <v>30</v>
      </c>
      <c r="E16" s="73">
        <v>315</v>
      </c>
      <c r="F16" s="95">
        <f t="shared" si="1"/>
        <v>412</v>
      </c>
      <c r="G16" s="129">
        <f t="shared" si="2"/>
        <v>3.167525178749904E-2</v>
      </c>
      <c r="H16" s="4">
        <v>36</v>
      </c>
      <c r="I16" s="123">
        <v>18</v>
      </c>
      <c r="J16">
        <v>181</v>
      </c>
      <c r="K16" s="95">
        <f t="shared" si="0"/>
        <v>235</v>
      </c>
      <c r="L16" s="39">
        <v>33661.9833</v>
      </c>
      <c r="M16" s="39">
        <v>14813.835800000001</v>
      </c>
      <c r="N16" s="39">
        <v>152856.05799999999</v>
      </c>
      <c r="O16" s="98">
        <f t="shared" si="3"/>
        <v>201331.87709999998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2</v>
      </c>
      <c r="D17" s="73">
        <v>0</v>
      </c>
      <c r="E17" s="73">
        <v>16</v>
      </c>
      <c r="F17" s="95">
        <f t="shared" si="1"/>
        <v>18</v>
      </c>
      <c r="G17" s="129">
        <f t="shared" si="2"/>
        <v>1.3838702237256861E-3</v>
      </c>
      <c r="H17" s="4">
        <v>2</v>
      </c>
      <c r="I17" s="123">
        <v>0</v>
      </c>
      <c r="J17">
        <v>9</v>
      </c>
      <c r="K17" s="95">
        <f t="shared" si="0"/>
        <v>11</v>
      </c>
      <c r="L17" s="39">
        <v>502.66666700000002</v>
      </c>
      <c r="M17" s="39">
        <v>0</v>
      </c>
      <c r="N17" s="39">
        <v>4104.5333300000002</v>
      </c>
      <c r="O17" s="98">
        <f t="shared" si="3"/>
        <v>4607.1999970000006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306</v>
      </c>
      <c r="D18" s="73">
        <v>51</v>
      </c>
      <c r="E18" s="73">
        <v>808</v>
      </c>
      <c r="F18" s="95">
        <f t="shared" si="1"/>
        <v>1165</v>
      </c>
      <c r="G18" s="129">
        <f t="shared" si="2"/>
        <v>8.9567156146690238E-2</v>
      </c>
      <c r="H18" s="4">
        <v>175</v>
      </c>
      <c r="I18" s="123">
        <v>25</v>
      </c>
      <c r="J18">
        <v>471</v>
      </c>
      <c r="K18" s="95">
        <f t="shared" si="0"/>
        <v>671</v>
      </c>
      <c r="L18" s="39">
        <v>203157.511</v>
      </c>
      <c r="M18" s="39">
        <v>25375.588299999999</v>
      </c>
      <c r="N18" s="39">
        <v>392554.93300000002</v>
      </c>
      <c r="O18" s="98">
        <f t="shared" si="3"/>
        <v>621088.03230000008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415</v>
      </c>
      <c r="D19" s="73">
        <v>128</v>
      </c>
      <c r="E19" s="73">
        <v>1499</v>
      </c>
      <c r="F19" s="95">
        <f t="shared" si="1"/>
        <v>2042</v>
      </c>
      <c r="G19" s="129">
        <f t="shared" si="2"/>
        <v>0.1569923887137695</v>
      </c>
      <c r="H19" s="4">
        <v>213</v>
      </c>
      <c r="I19" s="123">
        <v>64</v>
      </c>
      <c r="J19">
        <v>892</v>
      </c>
      <c r="K19" s="95">
        <f t="shared" si="0"/>
        <v>1169</v>
      </c>
      <c r="L19" s="39">
        <v>208878.193</v>
      </c>
      <c r="M19" s="39">
        <v>49878.746700000003</v>
      </c>
      <c r="N19" s="39">
        <v>561948.38899999997</v>
      </c>
      <c r="O19" s="98">
        <f t="shared" si="3"/>
        <v>820705.32869999995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7</v>
      </c>
      <c r="D20" s="73">
        <v>0</v>
      </c>
      <c r="E20" s="73">
        <v>16</v>
      </c>
      <c r="F20" s="95">
        <f t="shared" si="1"/>
        <v>23</v>
      </c>
      <c r="G20" s="129">
        <f t="shared" si="2"/>
        <v>1.7682786192050434E-3</v>
      </c>
      <c r="H20" s="4">
        <v>5</v>
      </c>
      <c r="I20" s="123">
        <v>0</v>
      </c>
      <c r="J20">
        <v>12</v>
      </c>
      <c r="K20" s="95">
        <f t="shared" si="0"/>
        <v>17</v>
      </c>
      <c r="L20" s="39">
        <v>2187.12</v>
      </c>
      <c r="M20" s="39">
        <v>0</v>
      </c>
      <c r="N20" s="39">
        <v>5053.75</v>
      </c>
      <c r="O20" s="98">
        <f t="shared" si="3"/>
        <v>7240.87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40</v>
      </c>
      <c r="D21" s="73">
        <v>8</v>
      </c>
      <c r="E21" s="73">
        <v>85</v>
      </c>
      <c r="F21" s="95">
        <f t="shared" si="1"/>
        <v>133</v>
      </c>
      <c r="G21" s="129">
        <f t="shared" si="2"/>
        <v>1.0225263319750903E-2</v>
      </c>
      <c r="H21" s="4">
        <v>21</v>
      </c>
      <c r="I21" s="123">
        <v>4</v>
      </c>
      <c r="J21">
        <v>49</v>
      </c>
      <c r="K21" s="95">
        <f t="shared" si="0"/>
        <v>74</v>
      </c>
      <c r="L21" s="39">
        <v>13006.261699999999</v>
      </c>
      <c r="M21" s="39">
        <v>1966.835</v>
      </c>
      <c r="N21" s="39">
        <v>20333.148300000001</v>
      </c>
      <c r="O21" s="98">
        <f t="shared" si="3"/>
        <v>35306.244999999995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36</v>
      </c>
      <c r="D22" s="73">
        <v>9</v>
      </c>
      <c r="E22" s="73">
        <v>84</v>
      </c>
      <c r="F22" s="95">
        <f t="shared" si="1"/>
        <v>129</v>
      </c>
      <c r="G22" s="129">
        <f t="shared" si="2"/>
        <v>9.9177366033674167E-3</v>
      </c>
      <c r="H22" s="4">
        <v>18</v>
      </c>
      <c r="I22" s="123">
        <v>4</v>
      </c>
      <c r="J22">
        <v>46</v>
      </c>
      <c r="K22" s="95">
        <f t="shared" si="0"/>
        <v>68</v>
      </c>
      <c r="L22" s="39">
        <v>13291.4167</v>
      </c>
      <c r="M22" s="39">
        <v>3787.0733300000002</v>
      </c>
      <c r="N22" s="39">
        <v>21512.183300000001</v>
      </c>
      <c r="O22" s="98">
        <f t="shared" si="3"/>
        <v>38590.673330000005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2</v>
      </c>
      <c r="D23" s="73">
        <v>2</v>
      </c>
      <c r="E23" s="73">
        <v>62</v>
      </c>
      <c r="F23" s="95">
        <f t="shared" si="1"/>
        <v>66</v>
      </c>
      <c r="G23" s="129">
        <f t="shared" si="2"/>
        <v>5.0741908203275161E-3</v>
      </c>
      <c r="H23" s="4">
        <v>1</v>
      </c>
      <c r="I23" s="123">
        <v>1</v>
      </c>
      <c r="J23">
        <v>41</v>
      </c>
      <c r="K23" s="95">
        <f t="shared" si="0"/>
        <v>43</v>
      </c>
      <c r="L23" s="39">
        <v>808.08</v>
      </c>
      <c r="M23" s="39">
        <v>472.33333299999998</v>
      </c>
      <c r="N23" s="39">
        <v>20115.907500000001</v>
      </c>
      <c r="O23" s="98">
        <f t="shared" si="3"/>
        <v>21396.320833000002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24</v>
      </c>
      <c r="D24" s="73">
        <v>21</v>
      </c>
      <c r="E24" s="73">
        <v>190</v>
      </c>
      <c r="F24" s="95">
        <f t="shared" si="1"/>
        <v>235</v>
      </c>
      <c r="G24" s="129">
        <f t="shared" si="2"/>
        <v>1.806719458752979E-2</v>
      </c>
      <c r="H24" s="4">
        <v>19</v>
      </c>
      <c r="I24" s="123">
        <v>12</v>
      </c>
      <c r="J24">
        <v>123</v>
      </c>
      <c r="K24" s="95">
        <f t="shared" si="0"/>
        <v>154</v>
      </c>
      <c r="L24" s="39">
        <v>7330.83</v>
      </c>
      <c r="M24" s="39">
        <v>6873.7066699999996</v>
      </c>
      <c r="N24" s="39">
        <v>60893.56</v>
      </c>
      <c r="O24" s="98">
        <f t="shared" si="3"/>
        <v>75098.096669999999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49</v>
      </c>
      <c r="D25" s="73">
        <v>21</v>
      </c>
      <c r="E25" s="73">
        <v>238</v>
      </c>
      <c r="F25" s="95">
        <f t="shared" si="1"/>
        <v>308</v>
      </c>
      <c r="G25" s="129">
        <f t="shared" si="2"/>
        <v>2.3679557161528409E-2</v>
      </c>
      <c r="H25" s="4">
        <v>27</v>
      </c>
      <c r="I25" s="123">
        <v>13</v>
      </c>
      <c r="J25">
        <v>143</v>
      </c>
      <c r="K25" s="95">
        <f t="shared" si="0"/>
        <v>183</v>
      </c>
      <c r="L25" s="39">
        <v>16853.654999999999</v>
      </c>
      <c r="M25" s="39">
        <v>5946.8608299999996</v>
      </c>
      <c r="N25" s="39">
        <v>60289.959199999998</v>
      </c>
      <c r="O25" s="98">
        <f t="shared" si="3"/>
        <v>83090.475030000001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2</v>
      </c>
      <c r="D26" s="73">
        <v>1</v>
      </c>
      <c r="E26" s="73">
        <v>77</v>
      </c>
      <c r="F26" s="95">
        <f>SUM(C26:E26)</f>
        <v>80</v>
      </c>
      <c r="G26" s="129">
        <f t="shared" si="2"/>
        <v>6.150534327669716E-3</v>
      </c>
      <c r="H26" s="4">
        <v>1</v>
      </c>
      <c r="I26" s="123">
        <v>1</v>
      </c>
      <c r="J26">
        <v>50</v>
      </c>
      <c r="K26" s="95">
        <f t="shared" si="0"/>
        <v>52</v>
      </c>
      <c r="L26" s="39">
        <v>734.06666700000005</v>
      </c>
      <c r="M26" s="39">
        <v>204.966667</v>
      </c>
      <c r="N26" s="39">
        <v>21486.465</v>
      </c>
      <c r="O26" s="98">
        <f t="shared" si="3"/>
        <v>22425.498334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2120</v>
      </c>
      <c r="D27" s="73">
        <v>247</v>
      </c>
      <c r="E27" s="73">
        <v>1423</v>
      </c>
      <c r="F27" s="95">
        <f>SUM(C27:E27)</f>
        <v>3790</v>
      </c>
      <c r="G27" s="129">
        <f t="shared" si="2"/>
        <v>0.29138156377335284</v>
      </c>
      <c r="H27" s="4">
        <v>1225</v>
      </c>
      <c r="I27" s="123">
        <v>141</v>
      </c>
      <c r="J27">
        <v>855</v>
      </c>
      <c r="K27" s="95">
        <f t="shared" si="0"/>
        <v>2221</v>
      </c>
      <c r="L27" s="39">
        <v>995853.96100000001</v>
      </c>
      <c r="M27" s="39">
        <v>86629.486699999994</v>
      </c>
      <c r="N27" s="39">
        <v>494155.38299999997</v>
      </c>
      <c r="O27" s="98">
        <f t="shared" si="3"/>
        <v>1576638.8306999998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4134</v>
      </c>
      <c r="D28" s="103">
        <f>SUM(D4:D27)</f>
        <v>818</v>
      </c>
      <c r="E28" s="103">
        <f>SUM(E4:E27)</f>
        <v>8055</v>
      </c>
      <c r="F28" s="104">
        <f>SUM(F4:F27)</f>
        <v>13007</v>
      </c>
      <c r="G28" s="103"/>
      <c r="H28" s="130">
        <f t="shared" ref="H28:O28" si="4">SUM(H4:H27)</f>
        <v>2312</v>
      </c>
      <c r="I28" s="103">
        <f>SUM(I4:I27)</f>
        <v>450</v>
      </c>
      <c r="J28" s="103">
        <f t="shared" si="4"/>
        <v>4780</v>
      </c>
      <c r="K28" s="104">
        <f t="shared" si="4"/>
        <v>7542</v>
      </c>
      <c r="L28" s="105">
        <f t="shared" si="4"/>
        <v>2020408.7908969999</v>
      </c>
      <c r="M28" s="105">
        <f t="shared" si="4"/>
        <v>314861.52749000001</v>
      </c>
      <c r="N28" s="105">
        <f>SUM(N4:N27)</f>
        <v>2987815.8265600004</v>
      </c>
      <c r="O28" s="106">
        <f t="shared" si="4"/>
        <v>5323086.1449469989</v>
      </c>
      <c r="P28" t="s">
        <v>112</v>
      </c>
    </row>
    <row r="29" spans="1:17" x14ac:dyDescent="0.2">
      <c r="Q29" t="s">
        <v>112</v>
      </c>
    </row>
    <row r="31" spans="1:17" x14ac:dyDescent="0.2">
      <c r="D31" t="s">
        <v>112</v>
      </c>
      <c r="I31" t="s">
        <v>112</v>
      </c>
      <c r="J31" t="s">
        <v>112</v>
      </c>
      <c r="O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6" x14ac:dyDescent="0.2">
      <c r="F33" t="s">
        <v>112</v>
      </c>
      <c r="H33" t="s">
        <v>112</v>
      </c>
      <c r="K33" t="s">
        <v>112</v>
      </c>
      <c r="O33" t="s">
        <v>112</v>
      </c>
      <c r="P33" t="s">
        <v>112</v>
      </c>
    </row>
    <row r="34" spans="6:16" x14ac:dyDescent="0.2">
      <c r="H34" t="s">
        <v>112</v>
      </c>
      <c r="J34" t="s">
        <v>112</v>
      </c>
    </row>
    <row r="35" spans="6:16" x14ac:dyDescent="0.2">
      <c r="K35" t="s">
        <v>112</v>
      </c>
      <c r="M35" t="s">
        <v>112</v>
      </c>
    </row>
    <row r="38" spans="6:16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L4" sqref="L4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181</v>
      </c>
    </row>
    <row r="2" spans="1:21" ht="15.75" x14ac:dyDescent="0.25">
      <c r="C2" s="179" t="s">
        <v>33</v>
      </c>
      <c r="D2" s="180"/>
      <c r="E2" s="180"/>
      <c r="F2" s="181"/>
      <c r="G2" s="2"/>
      <c r="H2" s="185" t="s">
        <v>32</v>
      </c>
      <c r="I2" s="186"/>
      <c r="J2" s="186"/>
      <c r="K2" s="187"/>
      <c r="L2" s="191" t="s">
        <v>31</v>
      </c>
      <c r="M2" s="192"/>
      <c r="N2" s="192"/>
      <c r="O2" s="193"/>
    </row>
    <row r="3" spans="1:21" x14ac:dyDescent="0.2">
      <c r="A3" s="6"/>
      <c r="B3" s="7" t="s">
        <v>28</v>
      </c>
      <c r="C3" s="182" t="s">
        <v>0</v>
      </c>
      <c r="D3" s="183" t="s">
        <v>1</v>
      </c>
      <c r="E3" s="183" t="s">
        <v>2</v>
      </c>
      <c r="F3" s="184" t="s">
        <v>3</v>
      </c>
      <c r="G3" s="37"/>
      <c r="H3" s="188" t="s">
        <v>0</v>
      </c>
      <c r="I3" s="189" t="s">
        <v>1</v>
      </c>
      <c r="J3" s="189" t="s">
        <v>2</v>
      </c>
      <c r="K3" s="190" t="s">
        <v>3</v>
      </c>
      <c r="L3" s="194" t="s">
        <v>0</v>
      </c>
      <c r="M3" s="195" t="s">
        <v>1</v>
      </c>
      <c r="N3" s="195" t="s">
        <v>2</v>
      </c>
      <c r="O3" s="196" t="s">
        <v>3</v>
      </c>
    </row>
    <row r="4" spans="1:21" x14ac:dyDescent="0.2">
      <c r="A4" s="4">
        <v>1</v>
      </c>
      <c r="B4" s="15" t="s">
        <v>4</v>
      </c>
      <c r="C4" s="73">
        <v>12</v>
      </c>
      <c r="D4" s="73">
        <v>14</v>
      </c>
      <c r="E4" s="73">
        <v>110</v>
      </c>
      <c r="F4" s="95">
        <f>SUM(C4:E4)</f>
        <v>136</v>
      </c>
      <c r="G4" s="129">
        <f>F4/F$28</f>
        <v>1.0406304996556738E-2</v>
      </c>
      <c r="H4" s="6">
        <v>8</v>
      </c>
      <c r="I4" s="123">
        <v>7</v>
      </c>
      <c r="J4">
        <v>60</v>
      </c>
      <c r="K4" s="95">
        <f t="shared" ref="K4:K27" si="0">SUM(H4:J4)</f>
        <v>75</v>
      </c>
      <c r="L4" s="39">
        <v>3828.5</v>
      </c>
      <c r="M4" s="39">
        <v>4358.25</v>
      </c>
      <c r="N4" s="39">
        <v>35135.262499999997</v>
      </c>
      <c r="O4" s="98">
        <f>SUM(L4:N4)</f>
        <v>43322.012499999997</v>
      </c>
      <c r="P4" s="128"/>
      <c r="Q4" s="122"/>
    </row>
    <row r="5" spans="1:21" x14ac:dyDescent="0.2">
      <c r="A5" s="4">
        <v>2</v>
      </c>
      <c r="B5" s="15" t="s">
        <v>5</v>
      </c>
      <c r="C5" s="73">
        <v>82</v>
      </c>
      <c r="D5" s="73">
        <v>32</v>
      </c>
      <c r="E5" s="73">
        <v>355</v>
      </c>
      <c r="F5" s="95">
        <f t="shared" ref="F5:F25" si="1">SUM(C5:E5)</f>
        <v>469</v>
      </c>
      <c r="G5" s="129">
        <f t="shared" ref="G5:G27" si="2">F5/F$28</f>
        <v>3.5886448848419926E-2</v>
      </c>
      <c r="H5" s="4">
        <v>49</v>
      </c>
      <c r="I5" s="123">
        <v>22</v>
      </c>
      <c r="J5">
        <v>177</v>
      </c>
      <c r="K5" s="95">
        <f t="shared" si="0"/>
        <v>248</v>
      </c>
      <c r="L5" s="39">
        <v>37776.396699999998</v>
      </c>
      <c r="M5" s="39">
        <v>10904.2808</v>
      </c>
      <c r="N5" s="39">
        <v>114768.095</v>
      </c>
      <c r="O5" s="98">
        <f t="shared" ref="O5:O27" si="3">SUM(L5:N5)</f>
        <v>163448.77249999999</v>
      </c>
      <c r="P5" s="128"/>
      <c r="Q5" s="122"/>
    </row>
    <row r="6" spans="1:21" x14ac:dyDescent="0.2">
      <c r="A6" s="4">
        <v>3</v>
      </c>
      <c r="B6" s="15" t="s">
        <v>6</v>
      </c>
      <c r="C6" s="73">
        <v>658</v>
      </c>
      <c r="D6" s="73">
        <v>152</v>
      </c>
      <c r="E6" s="73">
        <v>1661</v>
      </c>
      <c r="F6" s="95">
        <f t="shared" si="1"/>
        <v>2471</v>
      </c>
      <c r="G6" s="129">
        <f t="shared" si="2"/>
        <v>0.18907337975361543</v>
      </c>
      <c r="H6" s="4">
        <v>330</v>
      </c>
      <c r="I6" s="123">
        <v>82</v>
      </c>
      <c r="J6">
        <v>996</v>
      </c>
      <c r="K6" s="95">
        <f t="shared" si="0"/>
        <v>1408</v>
      </c>
      <c r="L6" s="39">
        <v>338400.41100000002</v>
      </c>
      <c r="M6" s="39">
        <v>67266.03</v>
      </c>
      <c r="N6" s="39">
        <v>629851.15899999999</v>
      </c>
      <c r="O6" s="98">
        <f t="shared" si="3"/>
        <v>1035517.6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9</v>
      </c>
      <c r="D7" s="73">
        <v>6</v>
      </c>
      <c r="E7" s="73">
        <v>75</v>
      </c>
      <c r="F7" s="95">
        <f t="shared" si="1"/>
        <v>90</v>
      </c>
      <c r="G7" s="129">
        <f t="shared" si="2"/>
        <v>6.8865253653684292E-3</v>
      </c>
      <c r="H7" s="4">
        <v>5</v>
      </c>
      <c r="I7" s="123">
        <v>4</v>
      </c>
      <c r="J7">
        <v>45</v>
      </c>
      <c r="K7" s="95">
        <f t="shared" si="0"/>
        <v>54</v>
      </c>
      <c r="L7" s="39">
        <v>2623.1833299999998</v>
      </c>
      <c r="M7" s="39">
        <v>2470.9749999999999</v>
      </c>
      <c r="N7" s="39">
        <v>21810.5658</v>
      </c>
      <c r="O7" s="98">
        <f t="shared" si="3"/>
        <v>26904.724130000002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14</v>
      </c>
      <c r="D8" s="73">
        <v>0</v>
      </c>
      <c r="E8" s="73">
        <v>69</v>
      </c>
      <c r="F8" s="95">
        <f t="shared" si="1"/>
        <v>83</v>
      </c>
      <c r="G8" s="129">
        <f t="shared" si="2"/>
        <v>6.3509067258397736E-3</v>
      </c>
      <c r="H8" s="4">
        <v>11</v>
      </c>
      <c r="I8" s="123">
        <v>0</v>
      </c>
      <c r="J8">
        <v>40</v>
      </c>
      <c r="K8" s="95">
        <f t="shared" si="0"/>
        <v>51</v>
      </c>
      <c r="L8" s="39">
        <v>6097.7150000000001</v>
      </c>
      <c r="M8" s="39">
        <v>0</v>
      </c>
      <c r="N8" s="39">
        <v>19629.956699999999</v>
      </c>
      <c r="O8" s="98">
        <f t="shared" si="3"/>
        <v>25727.671699999999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10</v>
      </c>
      <c r="D9" s="73">
        <v>5</v>
      </c>
      <c r="E9" s="73">
        <v>126</v>
      </c>
      <c r="F9" s="95">
        <f t="shared" si="1"/>
        <v>141</v>
      </c>
      <c r="G9" s="129">
        <f t="shared" si="2"/>
        <v>1.0788889739077205E-2</v>
      </c>
      <c r="H9" s="4">
        <v>5</v>
      </c>
      <c r="I9" s="123">
        <v>2</v>
      </c>
      <c r="J9">
        <v>81</v>
      </c>
      <c r="K9" s="95">
        <f t="shared" si="0"/>
        <v>88</v>
      </c>
      <c r="L9" s="39">
        <v>3901.95</v>
      </c>
      <c r="M9" s="39">
        <v>3052.31333</v>
      </c>
      <c r="N9" s="39">
        <v>48564.381699999998</v>
      </c>
      <c r="O9" s="98">
        <f t="shared" si="3"/>
        <v>55518.64503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25</v>
      </c>
      <c r="D10" s="73">
        <v>20</v>
      </c>
      <c r="E10" s="73">
        <v>136</v>
      </c>
      <c r="F10" s="95">
        <f t="shared" si="1"/>
        <v>181</v>
      </c>
      <c r="G10" s="129">
        <f t="shared" si="2"/>
        <v>1.3849567679240952E-2</v>
      </c>
      <c r="H10" s="4">
        <v>16</v>
      </c>
      <c r="I10" s="123">
        <v>13</v>
      </c>
      <c r="J10">
        <v>84</v>
      </c>
      <c r="K10" s="95">
        <f t="shared" si="0"/>
        <v>113</v>
      </c>
      <c r="L10" s="39">
        <v>9883.1200000000008</v>
      </c>
      <c r="M10" s="39">
        <v>6285.5</v>
      </c>
      <c r="N10" s="39">
        <v>45352.807500000003</v>
      </c>
      <c r="O10" s="98">
        <f t="shared" si="3"/>
        <v>61521.427500000005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53</v>
      </c>
      <c r="D11" s="73">
        <v>24</v>
      </c>
      <c r="E11" s="73">
        <v>224</v>
      </c>
      <c r="F11" s="95">
        <f t="shared" si="1"/>
        <v>301</v>
      </c>
      <c r="G11" s="129">
        <f t="shared" si="2"/>
        <v>2.3031601499732192E-2</v>
      </c>
      <c r="H11" s="4">
        <v>28</v>
      </c>
      <c r="I11" s="123">
        <v>10</v>
      </c>
      <c r="J11">
        <v>130</v>
      </c>
      <c r="K11" s="95">
        <f t="shared" si="0"/>
        <v>168</v>
      </c>
      <c r="L11" s="39">
        <v>26191.533299999999</v>
      </c>
      <c r="M11" s="39">
        <v>7738.9</v>
      </c>
      <c r="N11" s="39">
        <v>78554.731700000004</v>
      </c>
      <c r="O11" s="98">
        <f t="shared" si="3"/>
        <v>112485.16500000001</v>
      </c>
      <c r="P11" s="128"/>
      <c r="Q11" s="122"/>
    </row>
    <row r="12" spans="1:21" x14ac:dyDescent="0.2">
      <c r="A12" s="4">
        <v>9</v>
      </c>
      <c r="B12" s="15" t="s">
        <v>153</v>
      </c>
      <c r="C12" s="73">
        <v>17</v>
      </c>
      <c r="D12" s="73">
        <v>7</v>
      </c>
      <c r="E12" s="73">
        <v>113</v>
      </c>
      <c r="F12" s="95">
        <f t="shared" si="1"/>
        <v>137</v>
      </c>
      <c r="G12" s="129">
        <f t="shared" si="2"/>
        <v>1.0482821945060831E-2</v>
      </c>
      <c r="H12" s="4">
        <v>13</v>
      </c>
      <c r="I12" s="123">
        <v>4</v>
      </c>
      <c r="J12">
        <v>70</v>
      </c>
      <c r="K12" s="95">
        <f t="shared" si="0"/>
        <v>87</v>
      </c>
      <c r="L12" s="39">
        <v>6006.8450000000003</v>
      </c>
      <c r="M12" s="39">
        <v>3153.7458299999998</v>
      </c>
      <c r="N12" s="39">
        <v>27101.208299999998</v>
      </c>
      <c r="O12" s="98">
        <f t="shared" si="3"/>
        <v>36261.799129999999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56</v>
      </c>
      <c r="D13" s="73">
        <v>17</v>
      </c>
      <c r="E13" s="73">
        <v>159</v>
      </c>
      <c r="F13" s="95">
        <f t="shared" si="1"/>
        <v>232</v>
      </c>
      <c r="G13" s="129">
        <f t="shared" si="2"/>
        <v>1.7751932052949729E-2</v>
      </c>
      <c r="H13" s="4">
        <v>29</v>
      </c>
      <c r="I13" s="123">
        <v>9</v>
      </c>
      <c r="J13">
        <v>102</v>
      </c>
      <c r="K13" s="95">
        <f t="shared" si="0"/>
        <v>140</v>
      </c>
      <c r="L13" s="39">
        <v>27552.286700000001</v>
      </c>
      <c r="M13" s="39">
        <v>5315.18</v>
      </c>
      <c r="N13" s="39">
        <v>59554.885000000002</v>
      </c>
      <c r="O13" s="98">
        <f t="shared" si="3"/>
        <v>92422.351699999999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3</v>
      </c>
      <c r="D14" s="73">
        <v>0</v>
      </c>
      <c r="E14" s="73">
        <v>15</v>
      </c>
      <c r="F14" s="95">
        <f t="shared" si="1"/>
        <v>18</v>
      </c>
      <c r="G14" s="129">
        <f t="shared" si="2"/>
        <v>1.3773050730736859E-3</v>
      </c>
      <c r="H14" s="4">
        <v>2</v>
      </c>
      <c r="I14" s="123">
        <v>0</v>
      </c>
      <c r="J14">
        <v>9</v>
      </c>
      <c r="K14" s="95">
        <f t="shared" si="0"/>
        <v>11</v>
      </c>
      <c r="L14" s="39">
        <v>836.33333300000004</v>
      </c>
      <c r="M14" s="39">
        <v>0</v>
      </c>
      <c r="N14" s="39">
        <v>3275.9783299999999</v>
      </c>
      <c r="O14" s="98">
        <f t="shared" si="3"/>
        <v>4112.3116630000004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87</v>
      </c>
      <c r="D15" s="73">
        <v>30</v>
      </c>
      <c r="E15" s="73">
        <v>285</v>
      </c>
      <c r="F15" s="95">
        <f t="shared" si="1"/>
        <v>402</v>
      </c>
      <c r="G15" s="129">
        <f t="shared" si="2"/>
        <v>3.075981329864565E-2</v>
      </c>
      <c r="H15" s="4">
        <v>50</v>
      </c>
      <c r="I15" s="123">
        <v>17</v>
      </c>
      <c r="J15">
        <v>168</v>
      </c>
      <c r="K15" s="95">
        <f t="shared" si="0"/>
        <v>235</v>
      </c>
      <c r="L15" s="39">
        <v>41754.114999999998</v>
      </c>
      <c r="M15" s="39">
        <v>13484.6075</v>
      </c>
      <c r="N15" s="39">
        <v>105469.18399999999</v>
      </c>
      <c r="O15" s="98">
        <f t="shared" si="3"/>
        <v>160707.90649999998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60</v>
      </c>
      <c r="D16" s="73">
        <v>32</v>
      </c>
      <c r="E16" s="73">
        <v>333</v>
      </c>
      <c r="F16" s="95">
        <f t="shared" si="1"/>
        <v>425</v>
      </c>
      <c r="G16" s="129">
        <f t="shared" si="2"/>
        <v>3.2519703114239802E-2</v>
      </c>
      <c r="H16" s="4">
        <v>35</v>
      </c>
      <c r="I16" s="123">
        <v>19</v>
      </c>
      <c r="J16">
        <v>191</v>
      </c>
      <c r="K16" s="95">
        <f t="shared" si="0"/>
        <v>245</v>
      </c>
      <c r="L16" s="39">
        <v>31039.384999999998</v>
      </c>
      <c r="M16" s="39">
        <v>14349.876700000001</v>
      </c>
      <c r="N16" s="39">
        <v>151099.20600000001</v>
      </c>
      <c r="O16" s="98">
        <f t="shared" si="3"/>
        <v>196488.46770000001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2</v>
      </c>
      <c r="D17" s="73">
        <v>0</v>
      </c>
      <c r="E17" s="73">
        <v>18</v>
      </c>
      <c r="F17" s="95">
        <f t="shared" si="1"/>
        <v>20</v>
      </c>
      <c r="G17" s="129">
        <f t="shared" si="2"/>
        <v>1.5303389700818731E-3</v>
      </c>
      <c r="H17" s="4">
        <v>2</v>
      </c>
      <c r="I17" s="123">
        <v>0</v>
      </c>
      <c r="J17">
        <v>11</v>
      </c>
      <c r="K17" s="95">
        <f t="shared" si="0"/>
        <v>13</v>
      </c>
      <c r="L17" s="39">
        <v>884</v>
      </c>
      <c r="M17" s="39">
        <v>0</v>
      </c>
      <c r="N17" s="39">
        <v>4194.8833299999997</v>
      </c>
      <c r="O17" s="98">
        <f t="shared" si="3"/>
        <v>5078.8833299999997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308</v>
      </c>
      <c r="D18" s="73">
        <v>48</v>
      </c>
      <c r="E18" s="73">
        <v>821</v>
      </c>
      <c r="F18" s="95">
        <f t="shared" si="1"/>
        <v>1177</v>
      </c>
      <c r="G18" s="129">
        <f t="shared" si="2"/>
        <v>9.0060448389318232E-2</v>
      </c>
      <c r="H18" s="4">
        <v>180</v>
      </c>
      <c r="I18" s="123">
        <v>25</v>
      </c>
      <c r="J18">
        <v>480</v>
      </c>
      <c r="K18" s="95">
        <f t="shared" si="0"/>
        <v>685</v>
      </c>
      <c r="L18" s="39">
        <v>212086.57199999999</v>
      </c>
      <c r="M18" s="39">
        <v>23961.2533</v>
      </c>
      <c r="N18" s="39">
        <v>392222.67499999999</v>
      </c>
      <c r="O18" s="98">
        <f t="shared" si="3"/>
        <v>628270.50029999996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422</v>
      </c>
      <c r="D19" s="73">
        <v>126</v>
      </c>
      <c r="E19" s="73">
        <v>1517</v>
      </c>
      <c r="F19" s="95">
        <f t="shared" si="1"/>
        <v>2065</v>
      </c>
      <c r="G19" s="129">
        <f t="shared" si="2"/>
        <v>0.1580074986609534</v>
      </c>
      <c r="H19" s="4">
        <v>212</v>
      </c>
      <c r="I19" s="123">
        <v>66</v>
      </c>
      <c r="J19">
        <v>910</v>
      </c>
      <c r="K19" s="95">
        <f t="shared" si="0"/>
        <v>1188</v>
      </c>
      <c r="L19" s="39">
        <v>209161.37700000001</v>
      </c>
      <c r="M19" s="39">
        <v>49682.36</v>
      </c>
      <c r="N19" s="39">
        <v>568639.20799999998</v>
      </c>
      <c r="O19" s="98">
        <f t="shared" si="3"/>
        <v>827482.94500000007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4</v>
      </c>
      <c r="D20" s="73">
        <v>0</v>
      </c>
      <c r="E20" s="73">
        <v>17</v>
      </c>
      <c r="F20" s="95">
        <f t="shared" si="1"/>
        <v>21</v>
      </c>
      <c r="G20" s="129">
        <f t="shared" si="2"/>
        <v>1.6068559185859668E-3</v>
      </c>
      <c r="H20" s="4">
        <v>3</v>
      </c>
      <c r="I20" s="123">
        <v>0</v>
      </c>
      <c r="J20">
        <v>12</v>
      </c>
      <c r="K20" s="95">
        <f t="shared" si="0"/>
        <v>15</v>
      </c>
      <c r="L20" s="39">
        <v>1889.8533299999999</v>
      </c>
      <c r="M20" s="39">
        <v>0</v>
      </c>
      <c r="N20" s="39">
        <v>5158.1833299999998</v>
      </c>
      <c r="O20" s="98">
        <f t="shared" si="3"/>
        <v>7048.0366599999998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35</v>
      </c>
      <c r="D21" s="73">
        <v>6</v>
      </c>
      <c r="E21" s="73">
        <v>90</v>
      </c>
      <c r="F21" s="95">
        <f t="shared" si="1"/>
        <v>131</v>
      </c>
      <c r="G21" s="129">
        <f t="shared" si="2"/>
        <v>1.0023720254036269E-2</v>
      </c>
      <c r="H21" s="4">
        <v>18</v>
      </c>
      <c r="I21" s="123">
        <v>3</v>
      </c>
      <c r="J21">
        <v>52</v>
      </c>
      <c r="K21" s="95">
        <f t="shared" si="0"/>
        <v>73</v>
      </c>
      <c r="L21" s="39">
        <v>12830.7183</v>
      </c>
      <c r="M21" s="39">
        <v>1696.8141700000001</v>
      </c>
      <c r="N21" s="39">
        <v>21352.998299999999</v>
      </c>
      <c r="O21" s="98">
        <f t="shared" si="3"/>
        <v>35880.530769999998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29</v>
      </c>
      <c r="D22" s="73">
        <v>9</v>
      </c>
      <c r="E22" s="73">
        <v>92</v>
      </c>
      <c r="F22" s="95">
        <f t="shared" si="1"/>
        <v>130</v>
      </c>
      <c r="G22" s="129">
        <f t="shared" si="2"/>
        <v>9.9472033055321759E-3</v>
      </c>
      <c r="H22" s="4">
        <v>15</v>
      </c>
      <c r="I22" s="123">
        <v>4</v>
      </c>
      <c r="J22">
        <v>50</v>
      </c>
      <c r="K22" s="95">
        <f t="shared" si="0"/>
        <v>69</v>
      </c>
      <c r="L22" s="39">
        <v>11928.8</v>
      </c>
      <c r="M22" s="39">
        <v>3787.0733300000002</v>
      </c>
      <c r="N22" s="39">
        <v>23465.173299999999</v>
      </c>
      <c r="O22" s="98">
        <f t="shared" si="3"/>
        <v>39181.046629999997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2</v>
      </c>
      <c r="D23" s="73">
        <v>2</v>
      </c>
      <c r="E23" s="73">
        <v>61</v>
      </c>
      <c r="F23" s="95">
        <f t="shared" si="1"/>
        <v>65</v>
      </c>
      <c r="G23" s="129">
        <f t="shared" si="2"/>
        <v>4.9736016527660879E-3</v>
      </c>
      <c r="H23" s="4">
        <v>1</v>
      </c>
      <c r="I23" s="123">
        <v>1</v>
      </c>
      <c r="J23">
        <v>41</v>
      </c>
      <c r="K23" s="95">
        <f t="shared" si="0"/>
        <v>43</v>
      </c>
      <c r="L23" s="39">
        <v>404.04</v>
      </c>
      <c r="M23" s="39">
        <v>472.33333299999998</v>
      </c>
      <c r="N23" s="39">
        <v>14498.51</v>
      </c>
      <c r="O23" s="98">
        <f t="shared" si="3"/>
        <v>15374.883333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32</v>
      </c>
      <c r="D24" s="73">
        <v>16</v>
      </c>
      <c r="E24" s="73">
        <v>208</v>
      </c>
      <c r="F24" s="95">
        <f t="shared" si="1"/>
        <v>256</v>
      </c>
      <c r="G24" s="129">
        <f t="shared" si="2"/>
        <v>1.9588338817047975E-2</v>
      </c>
      <c r="H24" s="4">
        <v>22</v>
      </c>
      <c r="I24" s="123">
        <v>10</v>
      </c>
      <c r="J24">
        <v>133</v>
      </c>
      <c r="K24" s="95">
        <f t="shared" si="0"/>
        <v>165</v>
      </c>
      <c r="L24" s="39">
        <v>8316.7933300000004</v>
      </c>
      <c r="M24" s="39">
        <v>4667.2275</v>
      </c>
      <c r="N24" s="39">
        <v>64962.917500000003</v>
      </c>
      <c r="O24" s="98">
        <f t="shared" si="3"/>
        <v>77946.938330000004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35</v>
      </c>
      <c r="D25" s="73">
        <v>22</v>
      </c>
      <c r="E25" s="73">
        <v>226</v>
      </c>
      <c r="F25" s="95">
        <f t="shared" si="1"/>
        <v>283</v>
      </c>
      <c r="G25" s="129">
        <f t="shared" si="2"/>
        <v>2.1654296426658504E-2</v>
      </c>
      <c r="H25" s="4">
        <v>21</v>
      </c>
      <c r="I25" s="123">
        <v>13</v>
      </c>
      <c r="J25">
        <v>138</v>
      </c>
      <c r="K25" s="95">
        <f t="shared" si="0"/>
        <v>172</v>
      </c>
      <c r="L25" s="39">
        <v>12124.125</v>
      </c>
      <c r="M25" s="39">
        <v>7239.2883300000003</v>
      </c>
      <c r="N25" s="39">
        <v>59680.714200000002</v>
      </c>
      <c r="O25" s="98">
        <f t="shared" si="3"/>
        <v>79044.127529999998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2</v>
      </c>
      <c r="D26" s="73">
        <v>3</v>
      </c>
      <c r="E26" s="73">
        <v>74</v>
      </c>
      <c r="F26" s="95">
        <f>SUM(C26:E26)</f>
        <v>79</v>
      </c>
      <c r="G26" s="129">
        <f t="shared" si="2"/>
        <v>6.0448389318233991E-3</v>
      </c>
      <c r="H26" s="4">
        <v>1</v>
      </c>
      <c r="I26" s="123">
        <v>2</v>
      </c>
      <c r="J26">
        <v>47</v>
      </c>
      <c r="K26" s="95">
        <f t="shared" si="0"/>
        <v>50</v>
      </c>
      <c r="L26" s="39">
        <v>367.03333300000003</v>
      </c>
      <c r="M26" s="39">
        <v>451.23</v>
      </c>
      <c r="N26" s="39">
        <v>20460.916700000002</v>
      </c>
      <c r="O26" s="98">
        <f t="shared" si="3"/>
        <v>21279.180033000001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1968</v>
      </c>
      <c r="D27" s="73">
        <v>232</v>
      </c>
      <c r="E27" s="73">
        <v>1556</v>
      </c>
      <c r="F27" s="95">
        <f>SUM(C27:E27)</f>
        <v>3756</v>
      </c>
      <c r="G27" s="129">
        <f t="shared" si="2"/>
        <v>0.28739765858137578</v>
      </c>
      <c r="H27" s="4">
        <v>1129</v>
      </c>
      <c r="I27" s="123">
        <v>134</v>
      </c>
      <c r="J27">
        <v>942</v>
      </c>
      <c r="K27" s="95">
        <f t="shared" si="0"/>
        <v>2205</v>
      </c>
      <c r="L27" s="39">
        <v>949297.223</v>
      </c>
      <c r="M27" s="39">
        <v>80793.244999999995</v>
      </c>
      <c r="N27" s="39">
        <v>550405.75399999996</v>
      </c>
      <c r="O27" s="98">
        <f t="shared" si="3"/>
        <v>1580496.2220000001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3925</v>
      </c>
      <c r="D28" s="103">
        <f>SUM(D4:D27)</f>
        <v>803</v>
      </c>
      <c r="E28" s="103">
        <f>SUM(E4:E27)</f>
        <v>8341</v>
      </c>
      <c r="F28" s="104">
        <f>SUM(F4:F27)</f>
        <v>13069</v>
      </c>
      <c r="G28" s="103"/>
      <c r="H28" s="130">
        <f t="shared" ref="H28:O28" si="4">SUM(H4:H27)</f>
        <v>2185</v>
      </c>
      <c r="I28" s="103">
        <f>SUM(I4:I27)</f>
        <v>447</v>
      </c>
      <c r="J28" s="103">
        <f t="shared" si="4"/>
        <v>4969</v>
      </c>
      <c r="K28" s="104">
        <f t="shared" si="4"/>
        <v>7601</v>
      </c>
      <c r="L28" s="105">
        <f t="shared" si="4"/>
        <v>1955182.3096560002</v>
      </c>
      <c r="M28" s="105">
        <f t="shared" si="4"/>
        <v>311130.48412300006</v>
      </c>
      <c r="N28" s="105">
        <f>SUM(N4:N27)</f>
        <v>3065209.3551899996</v>
      </c>
      <c r="O28" s="106">
        <f t="shared" si="4"/>
        <v>5331522.1489690011</v>
      </c>
      <c r="P28" t="s">
        <v>112</v>
      </c>
    </row>
    <row r="29" spans="1:17" x14ac:dyDescent="0.2">
      <c r="Q29" t="s">
        <v>112</v>
      </c>
    </row>
    <row r="31" spans="1:17" x14ac:dyDescent="0.2">
      <c r="D31" t="s">
        <v>112</v>
      </c>
      <c r="I31" t="s">
        <v>112</v>
      </c>
      <c r="J31" t="s">
        <v>112</v>
      </c>
      <c r="O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6" x14ac:dyDescent="0.2">
      <c r="F33" t="s">
        <v>112</v>
      </c>
      <c r="H33" t="s">
        <v>112</v>
      </c>
      <c r="K33" t="s">
        <v>112</v>
      </c>
      <c r="O33" t="s">
        <v>112</v>
      </c>
      <c r="P33" t="s">
        <v>112</v>
      </c>
    </row>
    <row r="34" spans="6:16" x14ac:dyDescent="0.2">
      <c r="H34" t="s">
        <v>112</v>
      </c>
      <c r="J34" t="s">
        <v>112</v>
      </c>
    </row>
    <row r="35" spans="6:16" x14ac:dyDescent="0.2">
      <c r="K35" t="s">
        <v>112</v>
      </c>
      <c r="M35" t="s">
        <v>112</v>
      </c>
    </row>
    <row r="38" spans="6:16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P22" sqref="P22"/>
    </sheetView>
  </sheetViews>
  <sheetFormatPr defaultRowHeight="15" x14ac:dyDescent="0.2"/>
  <cols>
    <col min="10" max="10" width="9.5546875" customWidth="1"/>
    <col min="12" max="12" width="9.33203125" customWidth="1"/>
    <col min="13" max="13" width="10.33203125" customWidth="1"/>
  </cols>
  <sheetData>
    <row r="1" spans="1:13" ht="15.75" x14ac:dyDescent="0.2">
      <c r="A1" s="146"/>
      <c r="B1" s="218" t="s">
        <v>182</v>
      </c>
      <c r="C1" s="218"/>
      <c r="D1" s="219"/>
      <c r="E1" s="219"/>
      <c r="F1" s="219"/>
      <c r="G1" s="219"/>
      <c r="H1" s="219"/>
      <c r="I1" s="219"/>
      <c r="J1" s="146"/>
      <c r="K1" s="146"/>
      <c r="L1" s="146"/>
      <c r="M1" s="146"/>
    </row>
    <row r="2" spans="1:13" x14ac:dyDescent="0.2">
      <c r="A2" s="147"/>
      <c r="B2" s="220" t="s">
        <v>183</v>
      </c>
      <c r="C2" s="221"/>
      <c r="D2" s="221"/>
      <c r="E2" s="222"/>
      <c r="F2" s="223" t="s">
        <v>184</v>
      </c>
      <c r="G2" s="224"/>
      <c r="H2" s="224"/>
      <c r="I2" s="225"/>
      <c r="J2" s="226" t="s">
        <v>185</v>
      </c>
      <c r="K2" s="227"/>
      <c r="L2" s="227"/>
      <c r="M2" s="228"/>
    </row>
    <row r="3" spans="1:13" x14ac:dyDescent="0.2">
      <c r="A3" s="148" t="s">
        <v>28</v>
      </c>
      <c r="B3" s="176" t="s">
        <v>0</v>
      </c>
      <c r="C3" s="176" t="s">
        <v>1</v>
      </c>
      <c r="D3" s="176" t="s">
        <v>186</v>
      </c>
      <c r="E3" s="176" t="s">
        <v>187</v>
      </c>
      <c r="F3" s="177" t="s">
        <v>0</v>
      </c>
      <c r="G3" s="177" t="s">
        <v>1</v>
      </c>
      <c r="H3" s="177" t="s">
        <v>186</v>
      </c>
      <c r="I3" s="177" t="s">
        <v>187</v>
      </c>
      <c r="J3" s="178" t="s">
        <v>0</v>
      </c>
      <c r="K3" s="178" t="s">
        <v>1</v>
      </c>
      <c r="L3" s="178" t="s">
        <v>186</v>
      </c>
      <c r="M3" s="178" t="s">
        <v>187</v>
      </c>
    </row>
    <row r="4" spans="1:13" x14ac:dyDescent="0.2">
      <c r="A4" s="149" t="s">
        <v>4</v>
      </c>
      <c r="B4" s="150">
        <v>13</v>
      </c>
      <c r="C4" s="150">
        <v>15</v>
      </c>
      <c r="D4" s="150">
        <v>114</v>
      </c>
      <c r="E4" s="151">
        <v>142</v>
      </c>
      <c r="F4" s="150">
        <v>9</v>
      </c>
      <c r="G4" s="150">
        <v>7</v>
      </c>
      <c r="H4" s="152">
        <v>60</v>
      </c>
      <c r="I4" s="153">
        <v>76</v>
      </c>
      <c r="J4" s="154">
        <v>6829.68</v>
      </c>
      <c r="K4" s="154">
        <v>5878.166666666667</v>
      </c>
      <c r="L4" s="154">
        <v>52558.230833333335</v>
      </c>
      <c r="M4" s="155">
        <v>65266.077500000007</v>
      </c>
    </row>
    <row r="5" spans="1:13" x14ac:dyDescent="0.2">
      <c r="A5" s="149" t="s">
        <v>5</v>
      </c>
      <c r="B5" s="150">
        <v>82</v>
      </c>
      <c r="C5" s="150">
        <v>39</v>
      </c>
      <c r="D5" s="150">
        <v>367</v>
      </c>
      <c r="E5" s="151">
        <v>488</v>
      </c>
      <c r="F5" s="150">
        <v>49</v>
      </c>
      <c r="G5" s="150">
        <v>26</v>
      </c>
      <c r="H5" s="152">
        <v>190</v>
      </c>
      <c r="I5" s="153">
        <v>265</v>
      </c>
      <c r="J5" s="154">
        <v>50738.306666666671</v>
      </c>
      <c r="K5" s="154">
        <v>20661.26833333333</v>
      </c>
      <c r="L5" s="154">
        <v>178855.37583333332</v>
      </c>
      <c r="M5" s="155">
        <v>250254.95083333334</v>
      </c>
    </row>
    <row r="6" spans="1:13" x14ac:dyDescent="0.2">
      <c r="A6" s="149" t="s">
        <v>6</v>
      </c>
      <c r="B6" s="150">
        <v>708</v>
      </c>
      <c r="C6" s="150">
        <v>160</v>
      </c>
      <c r="D6" s="150">
        <v>1823</v>
      </c>
      <c r="E6" s="151">
        <v>2691</v>
      </c>
      <c r="F6" s="150">
        <v>363</v>
      </c>
      <c r="G6" s="150">
        <v>84</v>
      </c>
      <c r="H6" s="152">
        <v>1091</v>
      </c>
      <c r="I6" s="153">
        <v>1538</v>
      </c>
      <c r="J6" s="154">
        <v>504305.92333333334</v>
      </c>
      <c r="K6" s="154">
        <v>86125.909999999989</v>
      </c>
      <c r="L6" s="154">
        <v>982105.35583333333</v>
      </c>
      <c r="M6" s="155">
        <v>1572537.1891666667</v>
      </c>
    </row>
    <row r="7" spans="1:13" x14ac:dyDescent="0.2">
      <c r="A7" s="149" t="s">
        <v>7</v>
      </c>
      <c r="B7" s="150">
        <v>7</v>
      </c>
      <c r="C7" s="150">
        <v>8</v>
      </c>
      <c r="D7" s="150">
        <v>83</v>
      </c>
      <c r="E7" s="151">
        <v>98</v>
      </c>
      <c r="F7" s="150">
        <v>5</v>
      </c>
      <c r="G7" s="150">
        <v>5</v>
      </c>
      <c r="H7" s="152">
        <v>51</v>
      </c>
      <c r="I7" s="153">
        <v>61</v>
      </c>
      <c r="J7" s="154">
        <v>2477.9733333333334</v>
      </c>
      <c r="K7" s="154">
        <v>3407.69</v>
      </c>
      <c r="L7" s="154">
        <v>33788.386666666665</v>
      </c>
      <c r="M7" s="155">
        <v>39674.049999999996</v>
      </c>
    </row>
    <row r="8" spans="1:13" x14ac:dyDescent="0.2">
      <c r="A8" s="149" t="s">
        <v>8</v>
      </c>
      <c r="B8" s="150">
        <v>16</v>
      </c>
      <c r="C8" s="150">
        <v>0</v>
      </c>
      <c r="D8" s="150">
        <v>73</v>
      </c>
      <c r="E8" s="151">
        <v>89</v>
      </c>
      <c r="F8" s="150">
        <v>12</v>
      </c>
      <c r="G8" s="150">
        <v>0</v>
      </c>
      <c r="H8" s="152">
        <v>42</v>
      </c>
      <c r="I8" s="153">
        <v>54</v>
      </c>
      <c r="J8" s="154">
        <v>10183.376666666669</v>
      </c>
      <c r="K8" s="154">
        <v>0</v>
      </c>
      <c r="L8" s="154">
        <v>25203.121666666662</v>
      </c>
      <c r="M8" s="155">
        <v>35386.498333333329</v>
      </c>
    </row>
    <row r="9" spans="1:13" x14ac:dyDescent="0.2">
      <c r="A9" s="149" t="s">
        <v>9</v>
      </c>
      <c r="B9" s="150">
        <v>10</v>
      </c>
      <c r="C9" s="150">
        <v>5</v>
      </c>
      <c r="D9" s="150">
        <v>134</v>
      </c>
      <c r="E9" s="151">
        <v>149</v>
      </c>
      <c r="F9" s="150">
        <v>5</v>
      </c>
      <c r="G9" s="150">
        <v>2</v>
      </c>
      <c r="H9" s="152">
        <v>84</v>
      </c>
      <c r="I9" s="153">
        <v>91</v>
      </c>
      <c r="J9" s="154">
        <v>7998.9</v>
      </c>
      <c r="K9" s="154">
        <v>4074.07</v>
      </c>
      <c r="L9" s="154">
        <v>77934.035833333342</v>
      </c>
      <c r="M9" s="155">
        <v>90007.005833333344</v>
      </c>
    </row>
    <row r="10" spans="1:13" x14ac:dyDescent="0.2">
      <c r="A10" s="149" t="s">
        <v>10</v>
      </c>
      <c r="B10" s="150">
        <v>30</v>
      </c>
      <c r="C10" s="150">
        <v>24</v>
      </c>
      <c r="D10" s="150">
        <v>138</v>
      </c>
      <c r="E10" s="151">
        <v>192</v>
      </c>
      <c r="F10" s="150">
        <v>17</v>
      </c>
      <c r="G10" s="150">
        <v>15</v>
      </c>
      <c r="H10" s="152">
        <v>86</v>
      </c>
      <c r="I10" s="153">
        <v>118</v>
      </c>
      <c r="J10" s="154">
        <v>16971.608333333334</v>
      </c>
      <c r="K10" s="154">
        <v>9890.2266666666674</v>
      </c>
      <c r="L10" s="154">
        <v>65050.093333333331</v>
      </c>
      <c r="M10" s="155">
        <v>91911.92833333333</v>
      </c>
    </row>
    <row r="11" spans="1:13" x14ac:dyDescent="0.2">
      <c r="A11" s="149" t="s">
        <v>11</v>
      </c>
      <c r="B11" s="150">
        <v>54</v>
      </c>
      <c r="C11" s="150">
        <v>25</v>
      </c>
      <c r="D11" s="150">
        <v>243</v>
      </c>
      <c r="E11" s="151">
        <v>322</v>
      </c>
      <c r="F11" s="150">
        <v>31</v>
      </c>
      <c r="G11" s="150">
        <v>11</v>
      </c>
      <c r="H11" s="152">
        <v>144</v>
      </c>
      <c r="I11" s="153">
        <v>186</v>
      </c>
      <c r="J11" s="154">
        <v>41310.966666666667</v>
      </c>
      <c r="K11" s="154">
        <v>11107.46</v>
      </c>
      <c r="L11" s="154">
        <v>124313.90833333334</v>
      </c>
      <c r="M11" s="155">
        <v>176732.33499999999</v>
      </c>
    </row>
    <row r="12" spans="1:13" x14ac:dyDescent="0.2">
      <c r="A12" s="149" t="s">
        <v>153</v>
      </c>
      <c r="B12" s="150">
        <v>13</v>
      </c>
      <c r="C12" s="150">
        <v>7</v>
      </c>
      <c r="D12" s="150">
        <v>120</v>
      </c>
      <c r="E12" s="151">
        <v>140</v>
      </c>
      <c r="F12" s="150">
        <v>10</v>
      </c>
      <c r="G12" s="150">
        <v>4</v>
      </c>
      <c r="H12" s="152">
        <v>74</v>
      </c>
      <c r="I12" s="153">
        <v>88</v>
      </c>
      <c r="J12" s="154">
        <v>6692.8550000000005</v>
      </c>
      <c r="K12" s="154">
        <v>3034.8716666666664</v>
      </c>
      <c r="L12" s="154">
        <v>41356.488333333335</v>
      </c>
      <c r="M12" s="155">
        <v>51084.215000000004</v>
      </c>
    </row>
    <row r="13" spans="1:13" x14ac:dyDescent="0.2">
      <c r="A13" s="149" t="s">
        <v>13</v>
      </c>
      <c r="B13" s="150">
        <v>59</v>
      </c>
      <c r="C13" s="150">
        <v>20</v>
      </c>
      <c r="D13" s="150">
        <v>186</v>
      </c>
      <c r="E13" s="151">
        <v>265</v>
      </c>
      <c r="F13" s="150">
        <v>32</v>
      </c>
      <c r="G13" s="150">
        <v>10</v>
      </c>
      <c r="H13" s="152">
        <v>119</v>
      </c>
      <c r="I13" s="153">
        <v>161</v>
      </c>
      <c r="J13" s="154">
        <v>42778.753333333334</v>
      </c>
      <c r="K13" s="154">
        <v>10442.206666666665</v>
      </c>
      <c r="L13" s="154">
        <v>95506.872499999998</v>
      </c>
      <c r="M13" s="155">
        <v>148727.83250000002</v>
      </c>
    </row>
    <row r="14" spans="1:13" x14ac:dyDescent="0.2">
      <c r="A14" s="149" t="s">
        <v>14</v>
      </c>
      <c r="B14" s="150">
        <v>5</v>
      </c>
      <c r="C14" s="150">
        <v>0</v>
      </c>
      <c r="D14" s="150">
        <v>16</v>
      </c>
      <c r="E14" s="151">
        <v>21</v>
      </c>
      <c r="F14" s="150">
        <v>3</v>
      </c>
      <c r="G14" s="150">
        <v>0</v>
      </c>
      <c r="H14" s="152">
        <v>10</v>
      </c>
      <c r="I14" s="153">
        <v>13</v>
      </c>
      <c r="J14" s="154">
        <v>1979.9</v>
      </c>
      <c r="K14" s="154">
        <v>0</v>
      </c>
      <c r="L14" s="154">
        <v>4490.0808333333325</v>
      </c>
      <c r="M14" s="155">
        <v>6469.9808333333322</v>
      </c>
    </row>
    <row r="15" spans="1:13" x14ac:dyDescent="0.2">
      <c r="A15" s="149" t="s">
        <v>15</v>
      </c>
      <c r="B15" s="150">
        <v>90</v>
      </c>
      <c r="C15" s="150">
        <v>36</v>
      </c>
      <c r="D15" s="150">
        <v>310</v>
      </c>
      <c r="E15" s="151">
        <v>436</v>
      </c>
      <c r="F15" s="150">
        <v>53</v>
      </c>
      <c r="G15" s="150">
        <v>21</v>
      </c>
      <c r="H15" s="152">
        <v>175</v>
      </c>
      <c r="I15" s="153">
        <v>249</v>
      </c>
      <c r="J15" s="154">
        <v>69114.608333333323</v>
      </c>
      <c r="K15" s="154">
        <v>20519.89333333333</v>
      </c>
      <c r="L15" s="154">
        <v>155803.26666666666</v>
      </c>
      <c r="M15" s="155">
        <v>245437.76833333334</v>
      </c>
    </row>
    <row r="16" spans="1:13" x14ac:dyDescent="0.2">
      <c r="A16" s="156" t="s">
        <v>16</v>
      </c>
      <c r="B16" s="152">
        <v>59</v>
      </c>
      <c r="C16" s="152">
        <v>30</v>
      </c>
      <c r="D16" s="152">
        <v>353</v>
      </c>
      <c r="E16" s="153">
        <v>442</v>
      </c>
      <c r="F16" s="152">
        <v>34</v>
      </c>
      <c r="G16" s="152">
        <v>19</v>
      </c>
      <c r="H16" s="152">
        <v>203</v>
      </c>
      <c r="I16" s="153">
        <v>256</v>
      </c>
      <c r="J16" s="154">
        <v>47686.643333333333</v>
      </c>
      <c r="K16" s="154">
        <v>19067.8475</v>
      </c>
      <c r="L16" s="154">
        <v>244764.52</v>
      </c>
      <c r="M16" s="155">
        <v>311519.0108333333</v>
      </c>
    </row>
    <row r="17" spans="1:13" x14ac:dyDescent="0.2">
      <c r="A17" s="156" t="s">
        <v>17</v>
      </c>
      <c r="B17" s="152">
        <v>2</v>
      </c>
      <c r="C17" s="152">
        <v>0</v>
      </c>
      <c r="D17" s="152">
        <v>23</v>
      </c>
      <c r="E17" s="153">
        <v>25</v>
      </c>
      <c r="F17" s="152">
        <v>2</v>
      </c>
      <c r="G17" s="152">
        <v>0</v>
      </c>
      <c r="H17" s="152">
        <v>13</v>
      </c>
      <c r="I17" s="153">
        <v>15</v>
      </c>
      <c r="J17" s="154">
        <v>1326</v>
      </c>
      <c r="K17" s="154">
        <v>0</v>
      </c>
      <c r="L17" s="154">
        <v>7085.65</v>
      </c>
      <c r="M17" s="155">
        <v>8411.65</v>
      </c>
    </row>
    <row r="18" spans="1:13" x14ac:dyDescent="0.2">
      <c r="A18" s="156" t="s">
        <v>18</v>
      </c>
      <c r="B18" s="152">
        <v>331</v>
      </c>
      <c r="C18" s="152">
        <v>47</v>
      </c>
      <c r="D18" s="152">
        <v>916</v>
      </c>
      <c r="E18" s="153">
        <v>1294</v>
      </c>
      <c r="F18" s="152">
        <v>192</v>
      </c>
      <c r="G18" s="152">
        <v>26</v>
      </c>
      <c r="H18" s="152">
        <v>531</v>
      </c>
      <c r="I18" s="153">
        <v>749</v>
      </c>
      <c r="J18" s="154">
        <v>325890.69500000001</v>
      </c>
      <c r="K18" s="154">
        <v>34315.818333333336</v>
      </c>
      <c r="L18" s="154">
        <v>636005.7058333332</v>
      </c>
      <c r="M18" s="155">
        <v>996212.21916666673</v>
      </c>
    </row>
    <row r="19" spans="1:13" x14ac:dyDescent="0.2">
      <c r="A19" s="156" t="s">
        <v>19</v>
      </c>
      <c r="B19" s="152">
        <v>459</v>
      </c>
      <c r="C19" s="152">
        <v>141</v>
      </c>
      <c r="D19" s="152">
        <v>1636</v>
      </c>
      <c r="E19" s="153">
        <v>2236</v>
      </c>
      <c r="F19" s="152">
        <v>233</v>
      </c>
      <c r="G19" s="152">
        <v>75</v>
      </c>
      <c r="H19" s="152">
        <v>981</v>
      </c>
      <c r="I19" s="153">
        <v>1289</v>
      </c>
      <c r="J19" s="154">
        <v>330573.69583333336</v>
      </c>
      <c r="K19" s="154">
        <v>74294.675000000003</v>
      </c>
      <c r="L19" s="154">
        <v>910615.43083333329</v>
      </c>
      <c r="M19" s="155">
        <v>1315483.8016666665</v>
      </c>
    </row>
    <row r="20" spans="1:13" x14ac:dyDescent="0.2">
      <c r="A20" s="156" t="s">
        <v>20</v>
      </c>
      <c r="B20" s="152">
        <v>5</v>
      </c>
      <c r="C20" s="152">
        <v>0</v>
      </c>
      <c r="D20" s="152">
        <v>21</v>
      </c>
      <c r="E20" s="153">
        <v>26</v>
      </c>
      <c r="F20" s="152">
        <v>4</v>
      </c>
      <c r="G20" s="152">
        <v>0</v>
      </c>
      <c r="H20" s="152">
        <v>14</v>
      </c>
      <c r="I20" s="153">
        <v>18</v>
      </c>
      <c r="J20" s="154">
        <v>2598.6133333333332</v>
      </c>
      <c r="K20" s="154">
        <v>0</v>
      </c>
      <c r="L20" s="154">
        <v>8067.041666666667</v>
      </c>
      <c r="M20" s="155">
        <v>10665.654999999999</v>
      </c>
    </row>
    <row r="21" spans="1:13" x14ac:dyDescent="0.2">
      <c r="A21" s="156" t="s">
        <v>21</v>
      </c>
      <c r="B21" s="152">
        <v>39</v>
      </c>
      <c r="C21" s="152">
        <v>6</v>
      </c>
      <c r="D21" s="152">
        <v>92</v>
      </c>
      <c r="E21" s="153">
        <v>137</v>
      </c>
      <c r="F21" s="152">
        <v>20</v>
      </c>
      <c r="G21" s="152">
        <v>3</v>
      </c>
      <c r="H21" s="152">
        <v>54</v>
      </c>
      <c r="I21" s="153">
        <v>77</v>
      </c>
      <c r="J21" s="154">
        <v>21024.25</v>
      </c>
      <c r="K21" s="154">
        <v>2570.2083333333335</v>
      </c>
      <c r="L21" s="154">
        <v>32782.392499999994</v>
      </c>
      <c r="M21" s="155">
        <v>56376.85083333333</v>
      </c>
    </row>
    <row r="22" spans="1:13" x14ac:dyDescent="0.2">
      <c r="A22" s="156" t="s">
        <v>22</v>
      </c>
      <c r="B22" s="152">
        <v>32</v>
      </c>
      <c r="C22" s="152">
        <v>10</v>
      </c>
      <c r="D22" s="152">
        <v>97</v>
      </c>
      <c r="E22" s="153">
        <v>139</v>
      </c>
      <c r="F22" s="152">
        <v>17</v>
      </c>
      <c r="G22" s="152">
        <v>5</v>
      </c>
      <c r="H22" s="152">
        <v>53</v>
      </c>
      <c r="I22" s="153">
        <v>75</v>
      </c>
      <c r="J22" s="154">
        <v>16968.466666666667</v>
      </c>
      <c r="K22" s="154">
        <v>4093.1583333333333</v>
      </c>
      <c r="L22" s="154">
        <v>37318.753333333334</v>
      </c>
      <c r="M22" s="155">
        <v>58380.378333333334</v>
      </c>
    </row>
    <row r="23" spans="1:13" x14ac:dyDescent="0.2">
      <c r="A23" s="156" t="s">
        <v>23</v>
      </c>
      <c r="B23" s="152">
        <v>2</v>
      </c>
      <c r="C23" s="152">
        <v>2</v>
      </c>
      <c r="D23" s="152">
        <v>64</v>
      </c>
      <c r="E23" s="153">
        <v>68</v>
      </c>
      <c r="F23" s="152">
        <v>1</v>
      </c>
      <c r="G23" s="152">
        <v>1</v>
      </c>
      <c r="H23" s="152">
        <v>42</v>
      </c>
      <c r="I23" s="153">
        <v>44</v>
      </c>
      <c r="J23" s="154">
        <v>1212.1200000000001</v>
      </c>
      <c r="K23" s="154">
        <v>472.33333333333331</v>
      </c>
      <c r="L23" s="154">
        <v>29621.702499999999</v>
      </c>
      <c r="M23" s="155">
        <v>31306.155833333334</v>
      </c>
    </row>
    <row r="24" spans="1:13" x14ac:dyDescent="0.2">
      <c r="A24" s="156" t="s">
        <v>24</v>
      </c>
      <c r="B24" s="152">
        <v>37</v>
      </c>
      <c r="C24" s="152">
        <v>15</v>
      </c>
      <c r="D24" s="152">
        <v>224</v>
      </c>
      <c r="E24" s="153">
        <v>276</v>
      </c>
      <c r="F24" s="152">
        <v>25</v>
      </c>
      <c r="G24" s="152">
        <v>11</v>
      </c>
      <c r="H24" s="152">
        <v>145</v>
      </c>
      <c r="I24" s="153">
        <v>181</v>
      </c>
      <c r="J24" s="154">
        <v>13811.752500000001</v>
      </c>
      <c r="K24" s="154">
        <v>5534.1433333333334</v>
      </c>
      <c r="L24" s="154">
        <v>97902.501666666663</v>
      </c>
      <c r="M24" s="155">
        <v>117248.39750000001</v>
      </c>
    </row>
    <row r="25" spans="1:13" x14ac:dyDescent="0.2">
      <c r="A25" s="156" t="s">
        <v>25</v>
      </c>
      <c r="B25" s="152">
        <v>38</v>
      </c>
      <c r="C25" s="152">
        <v>24</v>
      </c>
      <c r="D25" s="152">
        <v>252</v>
      </c>
      <c r="E25" s="153">
        <v>314</v>
      </c>
      <c r="F25" s="152">
        <v>20</v>
      </c>
      <c r="G25" s="152">
        <v>14</v>
      </c>
      <c r="H25" s="152">
        <v>160</v>
      </c>
      <c r="I25" s="153">
        <v>194</v>
      </c>
      <c r="J25" s="154">
        <v>18438.333333333332</v>
      </c>
      <c r="K25" s="154">
        <v>10782.46</v>
      </c>
      <c r="L25" s="154">
        <v>92756.635833333319</v>
      </c>
      <c r="M25" s="155">
        <v>121977.42916666665</v>
      </c>
    </row>
    <row r="26" spans="1:13" x14ac:dyDescent="0.2">
      <c r="A26" s="156" t="s">
        <v>26</v>
      </c>
      <c r="B26" s="152">
        <v>6</v>
      </c>
      <c r="C26" s="152">
        <v>3</v>
      </c>
      <c r="D26" s="152">
        <v>80</v>
      </c>
      <c r="E26" s="153">
        <v>89</v>
      </c>
      <c r="F26" s="152">
        <v>3</v>
      </c>
      <c r="G26" s="152">
        <v>2</v>
      </c>
      <c r="H26" s="152">
        <v>50</v>
      </c>
      <c r="I26" s="153">
        <v>55</v>
      </c>
      <c r="J26" s="154">
        <v>2204.15</v>
      </c>
      <c r="K26" s="154">
        <v>870.48</v>
      </c>
      <c r="L26" s="154">
        <v>31942.115833333333</v>
      </c>
      <c r="M26" s="155">
        <v>35016.745833333327</v>
      </c>
    </row>
    <row r="27" spans="1:13" x14ac:dyDescent="0.2">
      <c r="A27" s="156" t="s">
        <v>27</v>
      </c>
      <c r="B27" s="152">
        <v>2062</v>
      </c>
      <c r="C27" s="152">
        <v>243</v>
      </c>
      <c r="D27" s="152">
        <v>1747</v>
      </c>
      <c r="E27" s="153">
        <v>4052</v>
      </c>
      <c r="F27" s="152">
        <v>1177</v>
      </c>
      <c r="G27" s="152">
        <v>136</v>
      </c>
      <c r="H27" s="152">
        <v>1054</v>
      </c>
      <c r="I27" s="153">
        <v>2367</v>
      </c>
      <c r="J27" s="154">
        <v>1416010.1041666667</v>
      </c>
      <c r="K27" s="154">
        <v>117242.82916666666</v>
      </c>
      <c r="L27" s="154">
        <v>874901.86333333328</v>
      </c>
      <c r="M27" s="155">
        <v>2408154.7966666669</v>
      </c>
    </row>
    <row r="28" spans="1:13" x14ac:dyDescent="0.2">
      <c r="A28" s="157" t="s">
        <v>187</v>
      </c>
      <c r="B28" s="158">
        <v>4159</v>
      </c>
      <c r="C28" s="158">
        <v>860</v>
      </c>
      <c r="D28" s="158">
        <v>9112</v>
      </c>
      <c r="E28" s="158">
        <v>14131</v>
      </c>
      <c r="F28" s="158">
        <v>2317</v>
      </c>
      <c r="G28" s="158">
        <v>477</v>
      </c>
      <c r="H28" s="158">
        <v>5426</v>
      </c>
      <c r="I28" s="158">
        <v>8220</v>
      </c>
      <c r="J28" s="159">
        <v>2959127.6758333333</v>
      </c>
      <c r="K28" s="159">
        <v>444385.71666666662</v>
      </c>
      <c r="L28" s="159">
        <v>4840729.5299999984</v>
      </c>
      <c r="M28" s="159">
        <v>8244242.9225000003</v>
      </c>
    </row>
  </sheetData>
  <mergeCells count="4">
    <mergeCell ref="B1:I1"/>
    <mergeCell ref="B2:E2"/>
    <mergeCell ref="F2:I2"/>
    <mergeCell ref="J2:M2"/>
  </mergeCells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K4" sqref="K4"/>
    </sheetView>
  </sheetViews>
  <sheetFormatPr defaultRowHeight="15" x14ac:dyDescent="0.2"/>
  <cols>
    <col min="1" max="1" width="10.5546875" customWidth="1"/>
    <col min="10" max="10" width="9.88671875" customWidth="1"/>
    <col min="12" max="12" width="10.21875" customWidth="1"/>
    <col min="13" max="13" width="11.109375" customWidth="1"/>
  </cols>
  <sheetData>
    <row r="1" spans="1:13" ht="18" customHeight="1" x14ac:dyDescent="0.2">
      <c r="A1" s="146"/>
      <c r="B1" s="229" t="s">
        <v>188</v>
      </c>
      <c r="C1" s="229"/>
      <c r="D1" s="229"/>
      <c r="E1" s="229"/>
      <c r="F1" s="229"/>
      <c r="G1" s="229"/>
      <c r="H1" s="230"/>
      <c r="I1" s="230"/>
      <c r="J1" s="146"/>
      <c r="K1" s="146"/>
      <c r="L1" s="146"/>
      <c r="M1" s="146"/>
    </row>
    <row r="2" spans="1:13" x14ac:dyDescent="0.2">
      <c r="A2" s="147"/>
      <c r="B2" s="231" t="s">
        <v>183</v>
      </c>
      <c r="C2" s="231"/>
      <c r="D2" s="231"/>
      <c r="E2" s="231"/>
      <c r="F2" s="232" t="s">
        <v>184</v>
      </c>
      <c r="G2" s="232"/>
      <c r="H2" s="232"/>
      <c r="I2" s="232"/>
      <c r="J2" s="233" t="s">
        <v>185</v>
      </c>
      <c r="K2" s="233"/>
      <c r="L2" s="233"/>
      <c r="M2" s="233"/>
    </row>
    <row r="3" spans="1:13" x14ac:dyDescent="0.2">
      <c r="A3" s="148" t="s">
        <v>28</v>
      </c>
      <c r="B3" s="176" t="s">
        <v>0</v>
      </c>
      <c r="C3" s="176" t="s">
        <v>1</v>
      </c>
      <c r="D3" s="176" t="s">
        <v>186</v>
      </c>
      <c r="E3" s="176" t="s">
        <v>187</v>
      </c>
      <c r="F3" s="177" t="s">
        <v>0</v>
      </c>
      <c r="G3" s="177" t="s">
        <v>1</v>
      </c>
      <c r="H3" s="177" t="s">
        <v>186</v>
      </c>
      <c r="I3" s="177" t="s">
        <v>187</v>
      </c>
      <c r="J3" s="178" t="s">
        <v>0</v>
      </c>
      <c r="K3" s="178" t="s">
        <v>1</v>
      </c>
      <c r="L3" s="178" t="s">
        <v>186</v>
      </c>
      <c r="M3" s="178" t="s">
        <v>187</v>
      </c>
    </row>
    <row r="4" spans="1:13" x14ac:dyDescent="0.2">
      <c r="A4" s="149" t="s">
        <v>4</v>
      </c>
      <c r="B4" s="150">
        <v>14</v>
      </c>
      <c r="C4" s="150">
        <v>14</v>
      </c>
      <c r="D4" s="150">
        <v>123</v>
      </c>
      <c r="E4" s="151">
        <v>151</v>
      </c>
      <c r="F4" s="150">
        <v>10</v>
      </c>
      <c r="G4" s="150">
        <v>6</v>
      </c>
      <c r="H4" s="152">
        <v>66</v>
      </c>
      <c r="I4" s="153">
        <v>82</v>
      </c>
      <c r="J4" s="154">
        <v>9242.74</v>
      </c>
      <c r="K4" s="154">
        <v>6016.833333333333</v>
      </c>
      <c r="L4" s="154">
        <v>69828.481666666674</v>
      </c>
      <c r="M4" s="155">
        <v>85088.054999999993</v>
      </c>
    </row>
    <row r="5" spans="1:13" x14ac:dyDescent="0.2">
      <c r="A5" s="149" t="s">
        <v>5</v>
      </c>
      <c r="B5" s="150">
        <v>80</v>
      </c>
      <c r="C5" s="150">
        <v>48</v>
      </c>
      <c r="D5" s="150">
        <v>379</v>
      </c>
      <c r="E5" s="151">
        <v>507</v>
      </c>
      <c r="F5" s="150">
        <v>47</v>
      </c>
      <c r="G5" s="150">
        <v>30</v>
      </c>
      <c r="H5" s="152">
        <v>199</v>
      </c>
      <c r="I5" s="153">
        <v>276</v>
      </c>
      <c r="J5" s="154">
        <v>62733.276666666665</v>
      </c>
      <c r="K5" s="154">
        <v>27743.375833333335</v>
      </c>
      <c r="L5" s="154">
        <v>237000.67083333337</v>
      </c>
      <c r="M5" s="155">
        <v>327477.3233333333</v>
      </c>
    </row>
    <row r="6" spans="1:13" x14ac:dyDescent="0.2">
      <c r="A6" s="149" t="s">
        <v>6</v>
      </c>
      <c r="B6" s="150">
        <v>721</v>
      </c>
      <c r="C6" s="150">
        <v>179</v>
      </c>
      <c r="D6" s="150">
        <v>1934</v>
      </c>
      <c r="E6" s="151">
        <v>2834</v>
      </c>
      <c r="F6" s="150">
        <v>372</v>
      </c>
      <c r="G6" s="150">
        <v>97</v>
      </c>
      <c r="H6" s="152">
        <v>1160</v>
      </c>
      <c r="I6" s="153">
        <v>1629</v>
      </c>
      <c r="J6" s="154">
        <v>643774.14833333343</v>
      </c>
      <c r="K6" s="154">
        <v>119106.47666666667</v>
      </c>
      <c r="L6" s="154">
        <v>1333307.2674999998</v>
      </c>
      <c r="M6" s="155">
        <v>2096187.8925000001</v>
      </c>
    </row>
    <row r="7" spans="1:13" x14ac:dyDescent="0.2">
      <c r="A7" s="149" t="s">
        <v>7</v>
      </c>
      <c r="B7" s="150">
        <v>5</v>
      </c>
      <c r="C7" s="150">
        <v>8</v>
      </c>
      <c r="D7" s="150">
        <v>90</v>
      </c>
      <c r="E7" s="151">
        <v>103</v>
      </c>
      <c r="F7" s="150">
        <v>4</v>
      </c>
      <c r="G7" s="150">
        <v>5</v>
      </c>
      <c r="H7" s="152">
        <v>54</v>
      </c>
      <c r="I7" s="153">
        <v>63</v>
      </c>
      <c r="J7" s="154">
        <v>4241.12</v>
      </c>
      <c r="K7" s="154">
        <v>4854.2866666666669</v>
      </c>
      <c r="L7" s="154">
        <v>46706.725000000006</v>
      </c>
      <c r="M7" s="155">
        <v>55802.131666666675</v>
      </c>
    </row>
    <row r="8" spans="1:13" x14ac:dyDescent="0.2">
      <c r="A8" s="149" t="s">
        <v>8</v>
      </c>
      <c r="B8" s="150">
        <v>16</v>
      </c>
      <c r="C8" s="150">
        <v>0</v>
      </c>
      <c r="D8" s="150">
        <v>76</v>
      </c>
      <c r="E8" s="151">
        <v>92</v>
      </c>
      <c r="F8" s="150">
        <v>11</v>
      </c>
      <c r="G8" s="150">
        <v>0</v>
      </c>
      <c r="H8" s="152">
        <v>43</v>
      </c>
      <c r="I8" s="153">
        <v>54</v>
      </c>
      <c r="J8" s="154">
        <v>12516.551666666666</v>
      </c>
      <c r="K8" s="154">
        <v>0</v>
      </c>
      <c r="L8" s="154">
        <v>34994.017499999994</v>
      </c>
      <c r="M8" s="155">
        <v>47510.569166666661</v>
      </c>
    </row>
    <row r="9" spans="1:13" x14ac:dyDescent="0.2">
      <c r="A9" s="149" t="s">
        <v>9</v>
      </c>
      <c r="B9" s="150">
        <v>13</v>
      </c>
      <c r="C9" s="150">
        <v>4</v>
      </c>
      <c r="D9" s="150">
        <v>136</v>
      </c>
      <c r="E9" s="151">
        <v>153</v>
      </c>
      <c r="F9" s="150">
        <v>7</v>
      </c>
      <c r="G9" s="150">
        <v>2</v>
      </c>
      <c r="H9" s="152">
        <v>85</v>
      </c>
      <c r="I9" s="153">
        <v>94</v>
      </c>
      <c r="J9" s="154">
        <v>11745.976666666667</v>
      </c>
      <c r="K9" s="154">
        <v>4682.6433333333325</v>
      </c>
      <c r="L9" s="154">
        <v>101171.01583333332</v>
      </c>
      <c r="M9" s="155">
        <v>117599.63583333335</v>
      </c>
    </row>
    <row r="10" spans="1:13" x14ac:dyDescent="0.2">
      <c r="A10" s="149" t="s">
        <v>10</v>
      </c>
      <c r="B10" s="150">
        <v>35</v>
      </c>
      <c r="C10" s="150">
        <v>24</v>
      </c>
      <c r="D10" s="150">
        <v>145</v>
      </c>
      <c r="E10" s="151">
        <v>204</v>
      </c>
      <c r="F10" s="150">
        <v>20</v>
      </c>
      <c r="G10" s="150">
        <v>15</v>
      </c>
      <c r="H10" s="152">
        <v>93</v>
      </c>
      <c r="I10" s="153">
        <v>128</v>
      </c>
      <c r="J10" s="154">
        <v>25254.666666666668</v>
      </c>
      <c r="K10" s="154">
        <v>13377.845000000001</v>
      </c>
      <c r="L10" s="154">
        <v>86873.26916666668</v>
      </c>
      <c r="M10" s="155">
        <v>125505.78083333334</v>
      </c>
    </row>
    <row r="11" spans="1:13" x14ac:dyDescent="0.2">
      <c r="A11" s="149" t="s">
        <v>11</v>
      </c>
      <c r="B11" s="150">
        <v>55</v>
      </c>
      <c r="C11" s="150">
        <v>22</v>
      </c>
      <c r="D11" s="150">
        <v>258</v>
      </c>
      <c r="E11" s="151">
        <v>335</v>
      </c>
      <c r="F11" s="150">
        <v>32</v>
      </c>
      <c r="G11" s="150">
        <v>10</v>
      </c>
      <c r="H11" s="152">
        <v>153</v>
      </c>
      <c r="I11" s="153">
        <v>195</v>
      </c>
      <c r="J11" s="154">
        <v>50554.833333333336</v>
      </c>
      <c r="K11" s="154">
        <v>15703.61</v>
      </c>
      <c r="L11" s="154">
        <v>171640.28916666665</v>
      </c>
      <c r="M11" s="155">
        <v>237898.73250000001</v>
      </c>
    </row>
    <row r="12" spans="1:13" x14ac:dyDescent="0.2">
      <c r="A12" s="149" t="s">
        <v>153</v>
      </c>
      <c r="B12" s="150">
        <v>10</v>
      </c>
      <c r="C12" s="150">
        <v>5</v>
      </c>
      <c r="D12" s="150">
        <v>123</v>
      </c>
      <c r="E12" s="151">
        <v>138</v>
      </c>
      <c r="F12" s="150">
        <v>8</v>
      </c>
      <c r="G12" s="150">
        <v>3</v>
      </c>
      <c r="H12" s="152">
        <v>77</v>
      </c>
      <c r="I12" s="153">
        <v>88</v>
      </c>
      <c r="J12" s="154">
        <v>6409.4116666666669</v>
      </c>
      <c r="K12" s="154">
        <v>4305.3833333333332</v>
      </c>
      <c r="L12" s="154">
        <v>53420.304166666669</v>
      </c>
      <c r="M12" s="155">
        <v>64135.099166666674</v>
      </c>
    </row>
    <row r="13" spans="1:13" x14ac:dyDescent="0.2">
      <c r="A13" s="149" t="s">
        <v>13</v>
      </c>
      <c r="B13" s="150">
        <v>58</v>
      </c>
      <c r="C13" s="150">
        <v>21</v>
      </c>
      <c r="D13" s="150">
        <v>180</v>
      </c>
      <c r="E13" s="151">
        <v>259</v>
      </c>
      <c r="F13" s="150">
        <v>31</v>
      </c>
      <c r="G13" s="150">
        <v>11</v>
      </c>
      <c r="H13" s="152">
        <v>117</v>
      </c>
      <c r="I13" s="153">
        <v>159</v>
      </c>
      <c r="J13" s="154">
        <v>50256.158333333333</v>
      </c>
      <c r="K13" s="154">
        <v>16457.880833333333</v>
      </c>
      <c r="L13" s="154">
        <v>133471.58499999999</v>
      </c>
      <c r="M13" s="155">
        <v>200185.62416666665</v>
      </c>
    </row>
    <row r="14" spans="1:13" x14ac:dyDescent="0.2">
      <c r="A14" s="149" t="s">
        <v>14</v>
      </c>
      <c r="B14" s="150">
        <v>5</v>
      </c>
      <c r="C14" s="150">
        <v>0</v>
      </c>
      <c r="D14" s="150">
        <v>16</v>
      </c>
      <c r="E14" s="151">
        <v>21</v>
      </c>
      <c r="F14" s="150">
        <v>3</v>
      </c>
      <c r="G14" s="150">
        <v>0</v>
      </c>
      <c r="H14" s="152">
        <v>10</v>
      </c>
      <c r="I14" s="153">
        <v>13</v>
      </c>
      <c r="J14" s="154">
        <v>2505.5333333333333</v>
      </c>
      <c r="K14" s="154">
        <v>0</v>
      </c>
      <c r="L14" s="154">
        <v>5977.6274999999996</v>
      </c>
      <c r="M14" s="155">
        <v>8483.1608333333334</v>
      </c>
    </row>
    <row r="15" spans="1:13" x14ac:dyDescent="0.2">
      <c r="A15" s="149" t="s">
        <v>15</v>
      </c>
      <c r="B15" s="150">
        <v>91</v>
      </c>
      <c r="C15" s="150">
        <v>44</v>
      </c>
      <c r="D15" s="150">
        <v>308</v>
      </c>
      <c r="E15" s="151">
        <v>443</v>
      </c>
      <c r="F15" s="150">
        <v>53</v>
      </c>
      <c r="G15" s="150">
        <v>25</v>
      </c>
      <c r="H15" s="152">
        <v>175</v>
      </c>
      <c r="I15" s="153">
        <v>253</v>
      </c>
      <c r="J15" s="154">
        <v>83910.536666666667</v>
      </c>
      <c r="K15" s="154">
        <v>25938.33666666667</v>
      </c>
      <c r="L15" s="154">
        <v>214858.24750000003</v>
      </c>
      <c r="M15" s="155">
        <v>324707.12083333335</v>
      </c>
    </row>
    <row r="16" spans="1:13" x14ac:dyDescent="0.2">
      <c r="A16" s="156" t="s">
        <v>16</v>
      </c>
      <c r="B16" s="152">
        <v>58</v>
      </c>
      <c r="C16" s="152">
        <v>31</v>
      </c>
      <c r="D16" s="152">
        <v>360</v>
      </c>
      <c r="E16" s="153">
        <v>449</v>
      </c>
      <c r="F16" s="152">
        <v>34</v>
      </c>
      <c r="G16" s="152">
        <v>20</v>
      </c>
      <c r="H16" s="152">
        <v>209</v>
      </c>
      <c r="I16" s="153">
        <v>263</v>
      </c>
      <c r="J16" s="154">
        <v>62987.090833333328</v>
      </c>
      <c r="K16" s="154">
        <v>23088.357500000002</v>
      </c>
      <c r="L16" s="154">
        <v>319398.24583333335</v>
      </c>
      <c r="M16" s="155">
        <v>405473.69416666665</v>
      </c>
    </row>
    <row r="17" spans="1:13" x14ac:dyDescent="0.2">
      <c r="A17" s="156" t="s">
        <v>17</v>
      </c>
      <c r="B17" s="152">
        <v>3</v>
      </c>
      <c r="C17" s="152">
        <v>0</v>
      </c>
      <c r="D17" s="152">
        <v>22</v>
      </c>
      <c r="E17" s="153">
        <v>25</v>
      </c>
      <c r="F17" s="152">
        <v>3</v>
      </c>
      <c r="G17" s="152">
        <v>0</v>
      </c>
      <c r="H17" s="152">
        <v>13</v>
      </c>
      <c r="I17" s="153">
        <v>16</v>
      </c>
      <c r="J17" s="154">
        <v>1577.3333333333333</v>
      </c>
      <c r="K17" s="154">
        <v>0</v>
      </c>
      <c r="L17" s="154">
        <v>10144.983333333334</v>
      </c>
      <c r="M17" s="155">
        <v>11722.316666666668</v>
      </c>
    </row>
    <row r="18" spans="1:13" x14ac:dyDescent="0.2">
      <c r="A18" s="156" t="s">
        <v>18</v>
      </c>
      <c r="B18" s="152">
        <v>343</v>
      </c>
      <c r="C18" s="152">
        <v>53</v>
      </c>
      <c r="D18" s="152">
        <v>960</v>
      </c>
      <c r="E18" s="153">
        <v>1356</v>
      </c>
      <c r="F18" s="152">
        <v>195</v>
      </c>
      <c r="G18" s="152">
        <v>30</v>
      </c>
      <c r="H18" s="152">
        <v>561</v>
      </c>
      <c r="I18" s="153">
        <v>786</v>
      </c>
      <c r="J18" s="154">
        <v>416359.08166666672</v>
      </c>
      <c r="K18" s="154">
        <v>50506.765833333331</v>
      </c>
      <c r="L18" s="154">
        <v>884642.75250000006</v>
      </c>
      <c r="M18" s="155">
        <v>1351508.6</v>
      </c>
    </row>
    <row r="19" spans="1:13" x14ac:dyDescent="0.2">
      <c r="A19" s="156" t="s">
        <v>19</v>
      </c>
      <c r="B19" s="152">
        <v>479</v>
      </c>
      <c r="C19" s="152">
        <v>142</v>
      </c>
      <c r="D19" s="152">
        <v>1723</v>
      </c>
      <c r="E19" s="153">
        <v>2344</v>
      </c>
      <c r="F19" s="152">
        <v>242</v>
      </c>
      <c r="G19" s="152">
        <v>76</v>
      </c>
      <c r="H19" s="152">
        <v>1033</v>
      </c>
      <c r="I19" s="153">
        <v>1351</v>
      </c>
      <c r="J19" s="154">
        <v>443553.60833333334</v>
      </c>
      <c r="K19" s="154">
        <v>93959.623333333337</v>
      </c>
      <c r="L19" s="154">
        <v>1249676.3391666666</v>
      </c>
      <c r="M19" s="155">
        <v>1787189.5708333331</v>
      </c>
    </row>
    <row r="20" spans="1:13" x14ac:dyDescent="0.2">
      <c r="A20" s="156" t="s">
        <v>20</v>
      </c>
      <c r="B20" s="152">
        <v>5</v>
      </c>
      <c r="C20" s="152">
        <v>1</v>
      </c>
      <c r="D20" s="152">
        <v>29</v>
      </c>
      <c r="E20" s="153">
        <v>35</v>
      </c>
      <c r="F20" s="152">
        <v>4</v>
      </c>
      <c r="G20" s="152">
        <v>1</v>
      </c>
      <c r="H20" s="152">
        <v>20</v>
      </c>
      <c r="I20" s="153">
        <v>25</v>
      </c>
      <c r="J20" s="154">
        <v>3476.1133333333332</v>
      </c>
      <c r="K20" s="154">
        <v>213.22166666666666</v>
      </c>
      <c r="L20" s="154">
        <v>14083.311666666666</v>
      </c>
      <c r="M20" s="155">
        <v>17772.646666666667</v>
      </c>
    </row>
    <row r="21" spans="1:13" x14ac:dyDescent="0.2">
      <c r="A21" s="156" t="s">
        <v>21</v>
      </c>
      <c r="B21" s="152">
        <v>47</v>
      </c>
      <c r="C21" s="152">
        <v>6</v>
      </c>
      <c r="D21" s="152">
        <v>95</v>
      </c>
      <c r="E21" s="153">
        <v>148</v>
      </c>
      <c r="F21" s="152">
        <v>24</v>
      </c>
      <c r="G21" s="152">
        <v>3</v>
      </c>
      <c r="H21" s="152">
        <v>56</v>
      </c>
      <c r="I21" s="153">
        <v>83</v>
      </c>
      <c r="J21" s="154">
        <v>31981.949999999997</v>
      </c>
      <c r="K21" s="154">
        <v>3407.9175</v>
      </c>
      <c r="L21" s="154">
        <v>40536.84916666666</v>
      </c>
      <c r="M21" s="155">
        <v>75926.71666666666</v>
      </c>
    </row>
    <row r="22" spans="1:13" x14ac:dyDescent="0.2">
      <c r="A22" s="156" t="s">
        <v>22</v>
      </c>
      <c r="B22" s="152">
        <v>35</v>
      </c>
      <c r="C22" s="152">
        <v>9</v>
      </c>
      <c r="D22" s="152">
        <v>106</v>
      </c>
      <c r="E22" s="153">
        <v>150</v>
      </c>
      <c r="F22" s="152">
        <v>17</v>
      </c>
      <c r="G22" s="152">
        <v>5</v>
      </c>
      <c r="H22" s="152">
        <v>56</v>
      </c>
      <c r="I22" s="153">
        <v>78</v>
      </c>
      <c r="J22" s="154">
        <v>20957.733333333334</v>
      </c>
      <c r="K22" s="154">
        <v>5219.5</v>
      </c>
      <c r="L22" s="154">
        <v>46180.604166666664</v>
      </c>
      <c r="M22" s="155">
        <v>72357.837500000009</v>
      </c>
    </row>
    <row r="23" spans="1:13" x14ac:dyDescent="0.2">
      <c r="A23" s="156" t="s">
        <v>23</v>
      </c>
      <c r="B23" s="152">
        <v>2</v>
      </c>
      <c r="C23" s="152">
        <v>0</v>
      </c>
      <c r="D23" s="152">
        <v>71</v>
      </c>
      <c r="E23" s="153">
        <v>73</v>
      </c>
      <c r="F23" s="152">
        <v>1</v>
      </c>
      <c r="G23" s="152">
        <v>0</v>
      </c>
      <c r="H23" s="152">
        <v>46</v>
      </c>
      <c r="I23" s="153">
        <v>47</v>
      </c>
      <c r="J23" s="154">
        <v>1616.16</v>
      </c>
      <c r="K23" s="154">
        <v>0</v>
      </c>
      <c r="L23" s="154">
        <v>41110.950833333329</v>
      </c>
      <c r="M23" s="155">
        <v>42727.110833333332</v>
      </c>
    </row>
    <row r="24" spans="1:13" x14ac:dyDescent="0.2">
      <c r="A24" s="156" t="s">
        <v>24</v>
      </c>
      <c r="B24" s="152">
        <v>36</v>
      </c>
      <c r="C24" s="152">
        <v>11</v>
      </c>
      <c r="D24" s="152">
        <v>230</v>
      </c>
      <c r="E24" s="153">
        <v>277</v>
      </c>
      <c r="F24" s="152">
        <v>21</v>
      </c>
      <c r="G24" s="152">
        <v>8</v>
      </c>
      <c r="H24" s="152">
        <v>149</v>
      </c>
      <c r="I24" s="153">
        <v>178</v>
      </c>
      <c r="J24" s="154">
        <v>16928.34</v>
      </c>
      <c r="K24" s="154">
        <v>6570.2866666666669</v>
      </c>
      <c r="L24" s="154">
        <v>131640.68666666668</v>
      </c>
      <c r="M24" s="155">
        <v>155139.31333333332</v>
      </c>
    </row>
    <row r="25" spans="1:13" x14ac:dyDescent="0.2">
      <c r="A25" s="156" t="s">
        <v>25</v>
      </c>
      <c r="B25" s="152">
        <v>51</v>
      </c>
      <c r="C25" s="152">
        <v>35</v>
      </c>
      <c r="D25" s="152">
        <v>258</v>
      </c>
      <c r="E25" s="153">
        <v>344</v>
      </c>
      <c r="F25" s="152">
        <v>28</v>
      </c>
      <c r="G25" s="152">
        <v>20</v>
      </c>
      <c r="H25" s="152">
        <v>162</v>
      </c>
      <c r="I25" s="153">
        <v>210</v>
      </c>
      <c r="J25" s="154">
        <v>24752.270833333332</v>
      </c>
      <c r="K25" s="154">
        <v>14545.104166666666</v>
      </c>
      <c r="L25" s="154">
        <v>128312.21</v>
      </c>
      <c r="M25" s="155">
        <v>167609.58499999999</v>
      </c>
    </row>
    <row r="26" spans="1:13" x14ac:dyDescent="0.2">
      <c r="A26" s="156" t="s">
        <v>26</v>
      </c>
      <c r="B26" s="152">
        <v>5</v>
      </c>
      <c r="C26" s="152">
        <v>3</v>
      </c>
      <c r="D26" s="152">
        <v>82</v>
      </c>
      <c r="E26" s="153">
        <v>90</v>
      </c>
      <c r="F26" s="152">
        <v>3</v>
      </c>
      <c r="G26" s="152">
        <v>2</v>
      </c>
      <c r="H26" s="152">
        <v>50</v>
      </c>
      <c r="I26" s="153">
        <v>55</v>
      </c>
      <c r="J26" s="154">
        <v>3490.9333333333338</v>
      </c>
      <c r="K26" s="154">
        <v>1160.6399999999999</v>
      </c>
      <c r="L26" s="154">
        <v>43893.752500000002</v>
      </c>
      <c r="M26" s="155">
        <v>48545.325833333336</v>
      </c>
    </row>
    <row r="27" spans="1:13" x14ac:dyDescent="0.2">
      <c r="A27" s="156" t="s">
        <v>27</v>
      </c>
      <c r="B27" s="152">
        <v>2200</v>
      </c>
      <c r="C27" s="152">
        <v>248</v>
      </c>
      <c r="D27" s="152">
        <v>1874</v>
      </c>
      <c r="E27" s="153">
        <v>4322</v>
      </c>
      <c r="F27" s="152">
        <v>1248</v>
      </c>
      <c r="G27" s="152">
        <v>141</v>
      </c>
      <c r="H27" s="152">
        <v>1138</v>
      </c>
      <c r="I27" s="153">
        <v>2527</v>
      </c>
      <c r="J27" s="154">
        <v>1937014.2566666666</v>
      </c>
      <c r="K27" s="154">
        <v>150779.66583333336</v>
      </c>
      <c r="L27" s="154">
        <v>1168225.7383333333</v>
      </c>
      <c r="M27" s="155">
        <v>3256019.6608333332</v>
      </c>
    </row>
    <row r="28" spans="1:13" x14ac:dyDescent="0.2">
      <c r="A28" s="157" t="s">
        <v>187</v>
      </c>
      <c r="B28" s="158">
        <v>4367</v>
      </c>
      <c r="C28" s="158">
        <v>908</v>
      </c>
      <c r="D28" s="158">
        <v>9578</v>
      </c>
      <c r="E28" s="158">
        <v>14853</v>
      </c>
      <c r="F28" s="158">
        <v>2418</v>
      </c>
      <c r="G28" s="158">
        <v>510</v>
      </c>
      <c r="H28" s="158">
        <v>5725</v>
      </c>
      <c r="I28" s="158">
        <v>8653</v>
      </c>
      <c r="J28" s="159">
        <v>3927839.8249999997</v>
      </c>
      <c r="K28" s="159">
        <v>587637.75416666677</v>
      </c>
      <c r="L28" s="159">
        <v>6567095.9250000007</v>
      </c>
      <c r="M28" s="159">
        <v>11082573.504166668</v>
      </c>
    </row>
  </sheetData>
  <mergeCells count="5">
    <mergeCell ref="B1:G1"/>
    <mergeCell ref="H1:I1"/>
    <mergeCell ref="B2:E2"/>
    <mergeCell ref="F2:I2"/>
    <mergeCell ref="J2:M2"/>
  </mergeCells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C12" sqref="C12"/>
    </sheetView>
  </sheetViews>
  <sheetFormatPr defaultRowHeight="15" x14ac:dyDescent="0.2"/>
  <cols>
    <col min="1" max="1" width="10.5546875" customWidth="1"/>
    <col min="10" max="10" width="10.21875" customWidth="1"/>
    <col min="12" max="13" width="9.77734375" customWidth="1"/>
  </cols>
  <sheetData>
    <row r="1" spans="1:13" ht="15" customHeight="1" x14ac:dyDescent="0.2">
      <c r="A1" s="234" t="s">
        <v>189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x14ac:dyDescent="0.2">
      <c r="A2" s="147"/>
      <c r="B2" s="231" t="s">
        <v>183</v>
      </c>
      <c r="C2" s="231"/>
      <c r="D2" s="231"/>
      <c r="E2" s="231"/>
      <c r="F2" s="232" t="s">
        <v>184</v>
      </c>
      <c r="G2" s="232"/>
      <c r="H2" s="232"/>
      <c r="I2" s="232"/>
      <c r="J2" s="233" t="s">
        <v>185</v>
      </c>
      <c r="K2" s="233"/>
      <c r="L2" s="233"/>
      <c r="M2" s="233"/>
    </row>
    <row r="3" spans="1:13" x14ac:dyDescent="0.2">
      <c r="A3" s="148" t="s">
        <v>28</v>
      </c>
      <c r="B3" s="176" t="s">
        <v>0</v>
      </c>
      <c r="C3" s="176" t="s">
        <v>1</v>
      </c>
      <c r="D3" s="176" t="s">
        <v>186</v>
      </c>
      <c r="E3" s="176" t="s">
        <v>187</v>
      </c>
      <c r="F3" s="177" t="s">
        <v>0</v>
      </c>
      <c r="G3" s="177" t="s">
        <v>1</v>
      </c>
      <c r="H3" s="177" t="s">
        <v>186</v>
      </c>
      <c r="I3" s="177" t="s">
        <v>187</v>
      </c>
      <c r="J3" s="178" t="s">
        <v>0</v>
      </c>
      <c r="K3" s="178" t="s">
        <v>1</v>
      </c>
      <c r="L3" s="178" t="s">
        <v>186</v>
      </c>
      <c r="M3" s="178" t="s">
        <v>187</v>
      </c>
    </row>
    <row r="4" spans="1:13" x14ac:dyDescent="0.2">
      <c r="A4" s="149" t="s">
        <v>4</v>
      </c>
      <c r="B4" s="150">
        <v>15</v>
      </c>
      <c r="C4" s="150">
        <v>9</v>
      </c>
      <c r="D4" s="150">
        <v>128</v>
      </c>
      <c r="E4" s="151">
        <v>152</v>
      </c>
      <c r="F4" s="150">
        <v>10</v>
      </c>
      <c r="G4" s="150">
        <v>4</v>
      </c>
      <c r="H4" s="152">
        <v>68</v>
      </c>
      <c r="I4" s="153">
        <v>82</v>
      </c>
      <c r="J4" s="154">
        <v>8084.0066666666671</v>
      </c>
      <c r="K4" s="154">
        <v>4333.333333333333</v>
      </c>
      <c r="L4" s="154">
        <v>57127.329999999994</v>
      </c>
      <c r="M4" s="155">
        <v>69544.67</v>
      </c>
    </row>
    <row r="5" spans="1:13" x14ac:dyDescent="0.2">
      <c r="A5" s="149" t="s">
        <v>5</v>
      </c>
      <c r="B5" s="150">
        <v>75</v>
      </c>
      <c r="C5" s="150">
        <v>49</v>
      </c>
      <c r="D5" s="150">
        <v>374</v>
      </c>
      <c r="E5" s="151">
        <v>498</v>
      </c>
      <c r="F5" s="150">
        <v>42</v>
      </c>
      <c r="G5" s="150">
        <v>30</v>
      </c>
      <c r="H5" s="152">
        <v>199</v>
      </c>
      <c r="I5" s="153">
        <v>271</v>
      </c>
      <c r="J5" s="154">
        <v>44362.32666666666</v>
      </c>
      <c r="K5" s="154">
        <v>25094.105833333335</v>
      </c>
      <c r="L5" s="154">
        <v>192459.05249999999</v>
      </c>
      <c r="M5" s="155">
        <v>261915.48500000002</v>
      </c>
    </row>
    <row r="6" spans="1:13" x14ac:dyDescent="0.2">
      <c r="A6" s="149" t="s">
        <v>6</v>
      </c>
      <c r="B6" s="150">
        <v>683</v>
      </c>
      <c r="C6" s="150">
        <v>174</v>
      </c>
      <c r="D6" s="150">
        <v>1870</v>
      </c>
      <c r="E6" s="151">
        <v>2727</v>
      </c>
      <c r="F6" s="150">
        <v>343</v>
      </c>
      <c r="G6" s="150">
        <v>95</v>
      </c>
      <c r="H6" s="152">
        <v>1124</v>
      </c>
      <c r="I6" s="153">
        <v>1562</v>
      </c>
      <c r="J6" s="154">
        <v>514366.32</v>
      </c>
      <c r="K6" s="154">
        <v>102543.14416666667</v>
      </c>
      <c r="L6" s="154">
        <v>1090761.5766666667</v>
      </c>
      <c r="M6" s="155">
        <v>1707671.0408333333</v>
      </c>
    </row>
    <row r="7" spans="1:13" x14ac:dyDescent="0.2">
      <c r="A7" s="149" t="s">
        <v>7</v>
      </c>
      <c r="B7" s="150">
        <v>5</v>
      </c>
      <c r="C7" s="150">
        <v>6</v>
      </c>
      <c r="D7" s="150">
        <v>95</v>
      </c>
      <c r="E7" s="151">
        <v>106</v>
      </c>
      <c r="F7" s="150">
        <v>4</v>
      </c>
      <c r="G7" s="150">
        <v>4</v>
      </c>
      <c r="H7" s="152">
        <v>57</v>
      </c>
      <c r="I7" s="153">
        <v>65</v>
      </c>
      <c r="J7" s="154">
        <v>2793.7</v>
      </c>
      <c r="K7" s="154">
        <v>3420.7333333333331</v>
      </c>
      <c r="L7" s="154">
        <v>41161.856666666667</v>
      </c>
      <c r="M7" s="155">
        <v>47376.29</v>
      </c>
    </row>
    <row r="8" spans="1:13" x14ac:dyDescent="0.2">
      <c r="A8" s="149" t="s">
        <v>8</v>
      </c>
      <c r="B8" s="150">
        <v>14</v>
      </c>
      <c r="C8" s="150">
        <v>0</v>
      </c>
      <c r="D8" s="150">
        <v>71</v>
      </c>
      <c r="E8" s="151">
        <v>85</v>
      </c>
      <c r="F8" s="150">
        <v>10</v>
      </c>
      <c r="G8" s="150">
        <v>0</v>
      </c>
      <c r="H8" s="152">
        <v>42</v>
      </c>
      <c r="I8" s="153">
        <v>52</v>
      </c>
      <c r="J8" s="154">
        <v>9240.6816666666673</v>
      </c>
      <c r="K8" s="154">
        <v>0</v>
      </c>
      <c r="L8" s="154">
        <v>31650.341666666671</v>
      </c>
      <c r="M8" s="155">
        <v>40891.023333333331</v>
      </c>
    </row>
    <row r="9" spans="1:13" x14ac:dyDescent="0.2">
      <c r="A9" s="149" t="s">
        <v>9</v>
      </c>
      <c r="B9" s="150">
        <v>16</v>
      </c>
      <c r="C9" s="150">
        <v>6</v>
      </c>
      <c r="D9" s="150">
        <v>136</v>
      </c>
      <c r="E9" s="151">
        <v>158</v>
      </c>
      <c r="F9" s="150">
        <v>9</v>
      </c>
      <c r="G9" s="150">
        <v>3</v>
      </c>
      <c r="H9" s="152">
        <v>87</v>
      </c>
      <c r="I9" s="153">
        <v>99</v>
      </c>
      <c r="J9" s="154">
        <v>11416.339999999998</v>
      </c>
      <c r="K9" s="154">
        <v>4456.0533333333333</v>
      </c>
      <c r="L9" s="154">
        <v>81731.660833333342</v>
      </c>
      <c r="M9" s="155">
        <v>97604.054166666683</v>
      </c>
    </row>
    <row r="10" spans="1:13" x14ac:dyDescent="0.2">
      <c r="A10" s="149" t="s">
        <v>10</v>
      </c>
      <c r="B10" s="150">
        <v>32</v>
      </c>
      <c r="C10" s="150">
        <v>22</v>
      </c>
      <c r="D10" s="150">
        <v>139</v>
      </c>
      <c r="E10" s="151">
        <v>193</v>
      </c>
      <c r="F10" s="150">
        <v>18</v>
      </c>
      <c r="G10" s="150">
        <v>13</v>
      </c>
      <c r="H10" s="152">
        <v>90</v>
      </c>
      <c r="I10" s="153">
        <v>121</v>
      </c>
      <c r="J10" s="154">
        <v>18854.766666666666</v>
      </c>
      <c r="K10" s="154">
        <v>10606.678333333335</v>
      </c>
      <c r="L10" s="154">
        <v>69587.613333333327</v>
      </c>
      <c r="M10" s="155">
        <v>99049.058333333334</v>
      </c>
    </row>
    <row r="11" spans="1:13" x14ac:dyDescent="0.2">
      <c r="A11" s="149" t="s">
        <v>11</v>
      </c>
      <c r="B11" s="150">
        <v>54</v>
      </c>
      <c r="C11" s="150">
        <v>24</v>
      </c>
      <c r="D11" s="150">
        <v>252</v>
      </c>
      <c r="E11" s="151">
        <v>330</v>
      </c>
      <c r="F11" s="150">
        <v>31</v>
      </c>
      <c r="G11" s="150">
        <v>11</v>
      </c>
      <c r="H11" s="152">
        <v>151</v>
      </c>
      <c r="I11" s="153">
        <v>193</v>
      </c>
      <c r="J11" s="154">
        <v>30655.397500000003</v>
      </c>
      <c r="K11" s="154">
        <v>12062.44</v>
      </c>
      <c r="L11" s="154">
        <v>143616.64416666667</v>
      </c>
      <c r="M11" s="155">
        <v>186334.48166666666</v>
      </c>
    </row>
    <row r="12" spans="1:13" x14ac:dyDescent="0.2">
      <c r="A12" s="149" t="s">
        <v>153</v>
      </c>
      <c r="B12" s="150">
        <v>7</v>
      </c>
      <c r="C12" s="150">
        <v>5</v>
      </c>
      <c r="D12" s="150">
        <v>117</v>
      </c>
      <c r="E12" s="151">
        <v>129</v>
      </c>
      <c r="F12" s="150">
        <v>6</v>
      </c>
      <c r="G12" s="150">
        <v>3</v>
      </c>
      <c r="H12" s="152">
        <v>76</v>
      </c>
      <c r="I12" s="153">
        <v>85</v>
      </c>
      <c r="J12" s="154">
        <v>4103.45</v>
      </c>
      <c r="K12" s="154">
        <v>3644.1166666666668</v>
      </c>
      <c r="L12" s="154">
        <v>41382.390833333331</v>
      </c>
      <c r="M12" s="155">
        <v>49129.957499999997</v>
      </c>
    </row>
    <row r="13" spans="1:13" x14ac:dyDescent="0.2">
      <c r="A13" s="149" t="s">
        <v>13</v>
      </c>
      <c r="B13" s="150">
        <v>51</v>
      </c>
      <c r="C13" s="150">
        <v>18</v>
      </c>
      <c r="D13" s="150">
        <v>185</v>
      </c>
      <c r="E13" s="151">
        <v>254</v>
      </c>
      <c r="F13" s="150">
        <v>27</v>
      </c>
      <c r="G13" s="150">
        <v>10</v>
      </c>
      <c r="H13" s="152">
        <v>121</v>
      </c>
      <c r="I13" s="153">
        <v>158</v>
      </c>
      <c r="J13" s="154">
        <v>32163.516666666666</v>
      </c>
      <c r="K13" s="154">
        <v>13160.149166666668</v>
      </c>
      <c r="L13" s="154">
        <v>106413.37416666666</v>
      </c>
      <c r="M13" s="155">
        <v>151737.04</v>
      </c>
    </row>
    <row r="14" spans="1:13" x14ac:dyDescent="0.2">
      <c r="A14" s="149" t="s">
        <v>14</v>
      </c>
      <c r="B14" s="150">
        <v>5</v>
      </c>
      <c r="C14" s="150">
        <v>0</v>
      </c>
      <c r="D14" s="150">
        <v>16</v>
      </c>
      <c r="E14" s="151">
        <v>21</v>
      </c>
      <c r="F14" s="150">
        <v>3</v>
      </c>
      <c r="G14" s="150">
        <v>0</v>
      </c>
      <c r="H14" s="152">
        <v>10</v>
      </c>
      <c r="I14" s="153">
        <v>13</v>
      </c>
      <c r="J14" s="154">
        <v>1359.3666666666666</v>
      </c>
      <c r="K14" s="154">
        <v>0</v>
      </c>
      <c r="L14" s="154">
        <v>4570.8</v>
      </c>
      <c r="M14" s="155">
        <v>5930.166666666667</v>
      </c>
    </row>
    <row r="15" spans="1:13" x14ac:dyDescent="0.2">
      <c r="A15" s="149" t="s">
        <v>15</v>
      </c>
      <c r="B15" s="150">
        <v>87</v>
      </c>
      <c r="C15" s="150">
        <v>36</v>
      </c>
      <c r="D15" s="150">
        <v>311</v>
      </c>
      <c r="E15" s="151">
        <v>434</v>
      </c>
      <c r="F15" s="150">
        <v>52</v>
      </c>
      <c r="G15" s="150">
        <v>22</v>
      </c>
      <c r="H15" s="152">
        <v>177</v>
      </c>
      <c r="I15" s="153">
        <v>251</v>
      </c>
      <c r="J15" s="154">
        <v>59548.84</v>
      </c>
      <c r="K15" s="154">
        <v>19127.279166666667</v>
      </c>
      <c r="L15" s="154">
        <v>166023.97500000001</v>
      </c>
      <c r="M15" s="155">
        <v>244700.09416666665</v>
      </c>
    </row>
    <row r="16" spans="1:13" x14ac:dyDescent="0.2">
      <c r="A16" s="156" t="s">
        <v>16</v>
      </c>
      <c r="B16" s="152">
        <v>55</v>
      </c>
      <c r="C16" s="152">
        <v>34</v>
      </c>
      <c r="D16" s="152">
        <v>350</v>
      </c>
      <c r="E16" s="153">
        <v>439</v>
      </c>
      <c r="F16" s="152">
        <v>31</v>
      </c>
      <c r="G16" s="152">
        <v>20</v>
      </c>
      <c r="H16" s="152">
        <v>203</v>
      </c>
      <c r="I16" s="153">
        <v>254</v>
      </c>
      <c r="J16" s="154">
        <v>56858.988333333335</v>
      </c>
      <c r="K16" s="154">
        <v>22122.446666666667</v>
      </c>
      <c r="L16" s="154">
        <v>260624.72583333333</v>
      </c>
      <c r="M16" s="155">
        <v>339606.16083333333</v>
      </c>
    </row>
    <row r="17" spans="1:13" x14ac:dyDescent="0.2">
      <c r="A17" s="156" t="s">
        <v>17</v>
      </c>
      <c r="B17" s="152">
        <v>3</v>
      </c>
      <c r="C17" s="152">
        <v>0</v>
      </c>
      <c r="D17" s="152">
        <v>22</v>
      </c>
      <c r="E17" s="153">
        <v>25</v>
      </c>
      <c r="F17" s="152">
        <v>2</v>
      </c>
      <c r="G17" s="152">
        <v>0</v>
      </c>
      <c r="H17" s="152">
        <v>13</v>
      </c>
      <c r="I17" s="153">
        <v>15</v>
      </c>
      <c r="J17" s="154">
        <v>1300</v>
      </c>
      <c r="K17" s="154">
        <v>0</v>
      </c>
      <c r="L17" s="154">
        <v>7211.9666666666662</v>
      </c>
      <c r="M17" s="155">
        <v>8511.9666666666653</v>
      </c>
    </row>
    <row r="18" spans="1:13" x14ac:dyDescent="0.2">
      <c r="A18" s="156" t="s">
        <v>18</v>
      </c>
      <c r="B18" s="152">
        <v>311</v>
      </c>
      <c r="C18" s="152">
        <v>58</v>
      </c>
      <c r="D18" s="152">
        <v>961</v>
      </c>
      <c r="E18" s="153">
        <v>1330</v>
      </c>
      <c r="F18" s="152">
        <v>177</v>
      </c>
      <c r="G18" s="152">
        <v>33</v>
      </c>
      <c r="H18" s="152">
        <v>568</v>
      </c>
      <c r="I18" s="153">
        <v>778</v>
      </c>
      <c r="J18" s="154">
        <v>342959.32666666672</v>
      </c>
      <c r="K18" s="154">
        <v>48730.705833333333</v>
      </c>
      <c r="L18" s="154">
        <v>766963.22083333333</v>
      </c>
      <c r="M18" s="155">
        <v>1158653.2533333334</v>
      </c>
    </row>
    <row r="19" spans="1:13" x14ac:dyDescent="0.2">
      <c r="A19" s="156" t="s">
        <v>19</v>
      </c>
      <c r="B19" s="152">
        <v>469</v>
      </c>
      <c r="C19" s="152">
        <v>133</v>
      </c>
      <c r="D19" s="152">
        <v>1737</v>
      </c>
      <c r="E19" s="153">
        <v>2339</v>
      </c>
      <c r="F19" s="152">
        <v>232</v>
      </c>
      <c r="G19" s="152">
        <v>74</v>
      </c>
      <c r="H19" s="152">
        <v>1041</v>
      </c>
      <c r="I19" s="153">
        <v>1347</v>
      </c>
      <c r="J19" s="154">
        <v>361817.43</v>
      </c>
      <c r="K19" s="154">
        <v>72845.608333333337</v>
      </c>
      <c r="L19" s="154">
        <v>1055172.0291666666</v>
      </c>
      <c r="M19" s="155">
        <v>1489835.0675000001</v>
      </c>
    </row>
    <row r="20" spans="1:13" x14ac:dyDescent="0.2">
      <c r="A20" s="156" t="s">
        <v>20</v>
      </c>
      <c r="B20" s="152">
        <v>5</v>
      </c>
      <c r="C20" s="152">
        <v>1</v>
      </c>
      <c r="D20" s="152">
        <v>26</v>
      </c>
      <c r="E20" s="153">
        <v>32</v>
      </c>
      <c r="F20" s="152">
        <v>4</v>
      </c>
      <c r="G20" s="152">
        <v>1</v>
      </c>
      <c r="H20" s="152">
        <v>18</v>
      </c>
      <c r="I20" s="153">
        <v>23</v>
      </c>
      <c r="J20" s="154">
        <v>3052.14</v>
      </c>
      <c r="K20" s="154">
        <v>608.79000000000008</v>
      </c>
      <c r="L20" s="154">
        <v>11205.707499999999</v>
      </c>
      <c r="M20" s="155">
        <v>14866.637499999999</v>
      </c>
    </row>
    <row r="21" spans="1:13" x14ac:dyDescent="0.2">
      <c r="A21" s="156" t="s">
        <v>21</v>
      </c>
      <c r="B21" s="152">
        <v>53</v>
      </c>
      <c r="C21" s="152">
        <v>6</v>
      </c>
      <c r="D21" s="152">
        <v>89</v>
      </c>
      <c r="E21" s="153">
        <v>148</v>
      </c>
      <c r="F21" s="152">
        <v>28</v>
      </c>
      <c r="G21" s="152">
        <v>3</v>
      </c>
      <c r="H21" s="152">
        <v>52</v>
      </c>
      <c r="I21" s="153">
        <v>83</v>
      </c>
      <c r="J21" s="154">
        <v>28987.183333333334</v>
      </c>
      <c r="K21" s="154">
        <v>2765.9666666666667</v>
      </c>
      <c r="L21" s="154">
        <v>31479.857500000002</v>
      </c>
      <c r="M21" s="155">
        <v>63233.007500000007</v>
      </c>
    </row>
    <row r="22" spans="1:13" x14ac:dyDescent="0.2">
      <c r="A22" s="156" t="s">
        <v>22</v>
      </c>
      <c r="B22" s="152">
        <v>35</v>
      </c>
      <c r="C22" s="152">
        <v>7</v>
      </c>
      <c r="D22" s="152">
        <v>105</v>
      </c>
      <c r="E22" s="153">
        <v>147</v>
      </c>
      <c r="F22" s="152">
        <v>17</v>
      </c>
      <c r="G22" s="152">
        <v>4</v>
      </c>
      <c r="H22" s="152">
        <v>56</v>
      </c>
      <c r="I22" s="153">
        <v>77</v>
      </c>
      <c r="J22" s="154">
        <v>18841.55</v>
      </c>
      <c r="K22" s="154">
        <v>4064.6666666666665</v>
      </c>
      <c r="L22" s="154">
        <v>38365.708333333336</v>
      </c>
      <c r="M22" s="155">
        <v>61271.924999999996</v>
      </c>
    </row>
    <row r="23" spans="1:13" x14ac:dyDescent="0.2">
      <c r="A23" s="156" t="s">
        <v>23</v>
      </c>
      <c r="B23" s="152">
        <v>2</v>
      </c>
      <c r="C23" s="152">
        <v>0</v>
      </c>
      <c r="D23" s="152">
        <v>70</v>
      </c>
      <c r="E23" s="153">
        <v>72</v>
      </c>
      <c r="F23" s="152">
        <v>1</v>
      </c>
      <c r="G23" s="152">
        <v>0</v>
      </c>
      <c r="H23" s="152">
        <v>47</v>
      </c>
      <c r="I23" s="153">
        <v>48</v>
      </c>
      <c r="J23" s="154">
        <v>1266.72</v>
      </c>
      <c r="K23" s="154">
        <v>0</v>
      </c>
      <c r="L23" s="154">
        <v>35154.361666666671</v>
      </c>
      <c r="M23" s="155">
        <v>36421.081666666665</v>
      </c>
    </row>
    <row r="24" spans="1:13" x14ac:dyDescent="0.2">
      <c r="A24" s="156" t="s">
        <v>24</v>
      </c>
      <c r="B24" s="152">
        <v>38</v>
      </c>
      <c r="C24" s="152">
        <v>14</v>
      </c>
      <c r="D24" s="152">
        <v>227</v>
      </c>
      <c r="E24" s="153">
        <v>279</v>
      </c>
      <c r="F24" s="152">
        <v>21</v>
      </c>
      <c r="G24" s="152">
        <v>10</v>
      </c>
      <c r="H24" s="152">
        <v>147</v>
      </c>
      <c r="I24" s="153">
        <v>178</v>
      </c>
      <c r="J24" s="154">
        <v>12535.705</v>
      </c>
      <c r="K24" s="154">
        <v>5916.6575000000003</v>
      </c>
      <c r="L24" s="154">
        <v>106641.75166666666</v>
      </c>
      <c r="M24" s="155">
        <v>125094.11416666665</v>
      </c>
    </row>
    <row r="25" spans="1:13" x14ac:dyDescent="0.2">
      <c r="A25" s="156" t="s">
        <v>25</v>
      </c>
      <c r="B25" s="152">
        <v>43</v>
      </c>
      <c r="C25" s="152">
        <v>33</v>
      </c>
      <c r="D25" s="152">
        <v>266</v>
      </c>
      <c r="E25" s="153">
        <v>342</v>
      </c>
      <c r="F25" s="152">
        <v>24</v>
      </c>
      <c r="G25" s="152">
        <v>19</v>
      </c>
      <c r="H25" s="152">
        <v>165</v>
      </c>
      <c r="I25" s="153">
        <v>208</v>
      </c>
      <c r="J25" s="154">
        <v>20734.241666666665</v>
      </c>
      <c r="K25" s="154">
        <v>14529.850833333332</v>
      </c>
      <c r="L25" s="154">
        <v>105494.96750000001</v>
      </c>
      <c r="M25" s="155">
        <v>140759.06</v>
      </c>
    </row>
    <row r="26" spans="1:13" x14ac:dyDescent="0.2">
      <c r="A26" s="156" t="s">
        <v>26</v>
      </c>
      <c r="B26" s="152">
        <v>5</v>
      </c>
      <c r="C26" s="152">
        <v>3</v>
      </c>
      <c r="D26" s="152">
        <v>88</v>
      </c>
      <c r="E26" s="153">
        <v>96</v>
      </c>
      <c r="F26" s="152">
        <v>3</v>
      </c>
      <c r="G26" s="152">
        <v>2</v>
      </c>
      <c r="H26" s="152">
        <v>51</v>
      </c>
      <c r="I26" s="153">
        <v>56</v>
      </c>
      <c r="J26" s="154">
        <v>3881.8</v>
      </c>
      <c r="K26" s="154">
        <v>919.9666666666667</v>
      </c>
      <c r="L26" s="154">
        <v>35832.268333333333</v>
      </c>
      <c r="M26" s="155">
        <v>40634.035000000003</v>
      </c>
    </row>
    <row r="27" spans="1:13" x14ac:dyDescent="0.2">
      <c r="A27" s="156" t="s">
        <v>27</v>
      </c>
      <c r="B27" s="152">
        <v>2166</v>
      </c>
      <c r="C27" s="152">
        <v>241</v>
      </c>
      <c r="D27" s="152">
        <v>1820</v>
      </c>
      <c r="E27" s="153">
        <v>4227</v>
      </c>
      <c r="F27" s="152">
        <v>1232</v>
      </c>
      <c r="G27" s="152">
        <v>135</v>
      </c>
      <c r="H27" s="152">
        <v>1104</v>
      </c>
      <c r="I27" s="153">
        <v>2471</v>
      </c>
      <c r="J27" s="154">
        <v>1563033.9183333332</v>
      </c>
      <c r="K27" s="154">
        <v>126229.84833333333</v>
      </c>
      <c r="L27" s="154">
        <v>962615.8208333333</v>
      </c>
      <c r="M27" s="155">
        <v>2651879.5874999999</v>
      </c>
    </row>
    <row r="28" spans="1:13" x14ac:dyDescent="0.2">
      <c r="A28" s="157" t="s">
        <v>187</v>
      </c>
      <c r="B28" s="158">
        <v>4229</v>
      </c>
      <c r="C28" s="158">
        <v>879</v>
      </c>
      <c r="D28" s="158">
        <v>9455</v>
      </c>
      <c r="E28" s="158">
        <v>14563</v>
      </c>
      <c r="F28" s="158">
        <v>2327</v>
      </c>
      <c r="G28" s="158">
        <v>496</v>
      </c>
      <c r="H28" s="158">
        <v>5667</v>
      </c>
      <c r="I28" s="158">
        <v>8490</v>
      </c>
      <c r="J28" s="159">
        <v>3152217.7158333338</v>
      </c>
      <c r="K28" s="159">
        <v>497182.54083333333</v>
      </c>
      <c r="L28" s="159">
        <v>5443249.0016666679</v>
      </c>
      <c r="M28" s="159">
        <v>9092649.2583333347</v>
      </c>
    </row>
  </sheetData>
  <mergeCells count="4">
    <mergeCell ref="B2:E2"/>
    <mergeCell ref="F2:I2"/>
    <mergeCell ref="J2:M2"/>
    <mergeCell ref="A1:M1"/>
  </mergeCells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workbookViewId="0">
      <selection activeCell="N4" sqref="N4"/>
    </sheetView>
  </sheetViews>
  <sheetFormatPr defaultRowHeight="15" x14ac:dyDescent="0.2"/>
  <cols>
    <col min="1" max="1" width="10.77734375" customWidth="1"/>
    <col min="10" max="10" width="9.6640625" customWidth="1"/>
    <col min="12" max="12" width="9.77734375" customWidth="1"/>
    <col min="13" max="13" width="10.44140625" customWidth="1"/>
    <col min="14" max="14" width="9.88671875" bestFit="1" customWidth="1"/>
  </cols>
  <sheetData>
    <row r="1" spans="1:14" x14ac:dyDescent="0.2">
      <c r="B1" s="229" t="s">
        <v>190</v>
      </c>
      <c r="C1" s="229"/>
      <c r="D1" s="229"/>
      <c r="E1" s="229"/>
      <c r="F1" s="229"/>
      <c r="G1" s="229"/>
      <c r="H1" s="235"/>
      <c r="I1" s="235"/>
      <c r="J1" s="235"/>
      <c r="K1" s="235"/>
      <c r="L1" s="235"/>
      <c r="M1" s="235"/>
    </row>
    <row r="2" spans="1:14" x14ac:dyDescent="0.2">
      <c r="A2" s="160"/>
      <c r="B2" s="236" t="s">
        <v>183</v>
      </c>
      <c r="C2" s="236"/>
      <c r="D2" s="236"/>
      <c r="E2" s="236"/>
      <c r="F2" s="237" t="s">
        <v>184</v>
      </c>
      <c r="G2" s="237"/>
      <c r="H2" s="237"/>
      <c r="I2" s="237"/>
      <c r="J2" s="238" t="s">
        <v>185</v>
      </c>
      <c r="K2" s="238"/>
      <c r="L2" s="238"/>
      <c r="M2" s="238"/>
    </row>
    <row r="3" spans="1:14" x14ac:dyDescent="0.2">
      <c r="A3" s="161" t="s">
        <v>28</v>
      </c>
      <c r="B3" s="162" t="s">
        <v>0</v>
      </c>
      <c r="C3" s="162" t="s">
        <v>1</v>
      </c>
      <c r="D3" s="162" t="s">
        <v>186</v>
      </c>
      <c r="E3" s="162" t="s">
        <v>187</v>
      </c>
      <c r="F3" s="163" t="s">
        <v>0</v>
      </c>
      <c r="G3" s="163" t="s">
        <v>1</v>
      </c>
      <c r="H3" s="163" t="s">
        <v>186</v>
      </c>
      <c r="I3" s="163" t="s">
        <v>187</v>
      </c>
      <c r="J3" s="164" t="s">
        <v>0</v>
      </c>
      <c r="K3" s="164" t="s">
        <v>1</v>
      </c>
      <c r="L3" s="164" t="s">
        <v>186</v>
      </c>
      <c r="M3" s="164" t="s">
        <v>187</v>
      </c>
    </row>
    <row r="4" spans="1:14" x14ac:dyDescent="0.2">
      <c r="A4" s="165" t="s">
        <v>4</v>
      </c>
      <c r="B4" s="166">
        <v>14</v>
      </c>
      <c r="C4" s="166">
        <v>14</v>
      </c>
      <c r="D4" s="166">
        <v>131</v>
      </c>
      <c r="E4" s="167">
        <v>159</v>
      </c>
      <c r="F4" s="166">
        <v>9</v>
      </c>
      <c r="G4" s="166">
        <v>7</v>
      </c>
      <c r="H4" s="168">
        <v>71</v>
      </c>
      <c r="I4" s="169">
        <v>87</v>
      </c>
      <c r="J4" s="170">
        <v>7617.9133333333339</v>
      </c>
      <c r="K4" s="170">
        <v>4744.5666666666666</v>
      </c>
      <c r="L4" s="170">
        <v>66887.199166666673</v>
      </c>
      <c r="M4" s="171">
        <v>79249.679166666669</v>
      </c>
      <c r="N4" s="198"/>
    </row>
    <row r="5" spans="1:14" x14ac:dyDescent="0.2">
      <c r="A5" s="165" t="s">
        <v>5</v>
      </c>
      <c r="B5" s="166">
        <v>59</v>
      </c>
      <c r="C5" s="166">
        <v>52</v>
      </c>
      <c r="D5" s="166">
        <v>381</v>
      </c>
      <c r="E5" s="167">
        <v>492</v>
      </c>
      <c r="F5" s="166">
        <v>33</v>
      </c>
      <c r="G5" s="166">
        <v>31</v>
      </c>
      <c r="H5" s="168">
        <v>203</v>
      </c>
      <c r="I5" s="169">
        <v>267</v>
      </c>
      <c r="J5" s="170">
        <v>42083.513333333329</v>
      </c>
      <c r="K5" s="170">
        <v>30127.933333333334</v>
      </c>
      <c r="L5" s="170">
        <v>225821.3425</v>
      </c>
      <c r="M5" s="171">
        <v>298032.78916666668</v>
      </c>
    </row>
    <row r="6" spans="1:14" x14ac:dyDescent="0.2">
      <c r="A6" s="165" t="s">
        <v>6</v>
      </c>
      <c r="B6" s="166">
        <v>675</v>
      </c>
      <c r="C6" s="166">
        <v>178</v>
      </c>
      <c r="D6" s="166">
        <v>1912</v>
      </c>
      <c r="E6" s="167">
        <v>2765</v>
      </c>
      <c r="F6" s="166">
        <v>336</v>
      </c>
      <c r="G6" s="166">
        <v>96</v>
      </c>
      <c r="H6" s="168">
        <v>1144</v>
      </c>
      <c r="I6" s="169">
        <v>1576</v>
      </c>
      <c r="J6" s="170">
        <v>557123.49333333329</v>
      </c>
      <c r="K6" s="170">
        <v>102837.74583333333</v>
      </c>
      <c r="L6" s="170">
        <v>1218704.3591666669</v>
      </c>
      <c r="M6" s="171">
        <v>1878665.5983333334</v>
      </c>
    </row>
    <row r="7" spans="1:14" x14ac:dyDescent="0.2">
      <c r="A7" s="165" t="s">
        <v>7</v>
      </c>
      <c r="B7" s="166">
        <v>3</v>
      </c>
      <c r="C7" s="166">
        <v>9</v>
      </c>
      <c r="D7" s="166">
        <v>94</v>
      </c>
      <c r="E7" s="167">
        <v>106</v>
      </c>
      <c r="F7" s="166">
        <v>3</v>
      </c>
      <c r="G7" s="166">
        <v>6</v>
      </c>
      <c r="H7" s="168">
        <v>56</v>
      </c>
      <c r="I7" s="169">
        <v>65</v>
      </c>
      <c r="J7" s="170">
        <v>2246.1183333333333</v>
      </c>
      <c r="K7" s="170">
        <v>2859.9566666666669</v>
      </c>
      <c r="L7" s="170">
        <v>47669.721666666672</v>
      </c>
      <c r="M7" s="171">
        <v>52775.796666666669</v>
      </c>
    </row>
    <row r="8" spans="1:14" x14ac:dyDescent="0.2">
      <c r="A8" s="165" t="s">
        <v>8</v>
      </c>
      <c r="B8" s="166">
        <v>17</v>
      </c>
      <c r="C8" s="166">
        <v>0</v>
      </c>
      <c r="D8" s="166">
        <v>72</v>
      </c>
      <c r="E8" s="167">
        <v>89</v>
      </c>
      <c r="F8" s="166">
        <v>12</v>
      </c>
      <c r="G8" s="166">
        <v>0</v>
      </c>
      <c r="H8" s="168">
        <v>43</v>
      </c>
      <c r="I8" s="169">
        <v>55</v>
      </c>
      <c r="J8" s="170">
        <v>9696.4183333333349</v>
      </c>
      <c r="K8" s="170">
        <v>0</v>
      </c>
      <c r="L8" s="170">
        <v>38470.130833333336</v>
      </c>
      <c r="M8" s="171">
        <v>48166.549166666664</v>
      </c>
    </row>
    <row r="9" spans="1:14" x14ac:dyDescent="0.2">
      <c r="A9" s="165" t="s">
        <v>9</v>
      </c>
      <c r="B9" s="166">
        <v>20</v>
      </c>
      <c r="C9" s="166">
        <v>6</v>
      </c>
      <c r="D9" s="166">
        <v>146</v>
      </c>
      <c r="E9" s="167">
        <v>172</v>
      </c>
      <c r="F9" s="166">
        <v>11</v>
      </c>
      <c r="G9" s="166">
        <v>3</v>
      </c>
      <c r="H9" s="168">
        <v>93</v>
      </c>
      <c r="I9" s="169">
        <v>107</v>
      </c>
      <c r="J9" s="170">
        <v>14217.092499999999</v>
      </c>
      <c r="K9" s="170">
        <v>3844.8366666666666</v>
      </c>
      <c r="L9" s="170">
        <v>94744.909999999989</v>
      </c>
      <c r="M9" s="171">
        <v>112806.83916666667</v>
      </c>
    </row>
    <row r="10" spans="1:14" x14ac:dyDescent="0.2">
      <c r="A10" s="165" t="s">
        <v>10</v>
      </c>
      <c r="B10" s="166">
        <v>32</v>
      </c>
      <c r="C10" s="166">
        <v>22</v>
      </c>
      <c r="D10" s="166">
        <v>147</v>
      </c>
      <c r="E10" s="167">
        <v>201</v>
      </c>
      <c r="F10" s="166">
        <v>20</v>
      </c>
      <c r="G10" s="166">
        <v>13</v>
      </c>
      <c r="H10" s="168">
        <v>94</v>
      </c>
      <c r="I10" s="169">
        <v>127</v>
      </c>
      <c r="J10" s="170">
        <v>19557.611666666668</v>
      </c>
      <c r="K10" s="170">
        <v>11240.558333333332</v>
      </c>
      <c r="L10" s="170">
        <v>77085.612500000003</v>
      </c>
      <c r="M10" s="171">
        <v>107883.78249999999</v>
      </c>
    </row>
    <row r="11" spans="1:14" x14ac:dyDescent="0.2">
      <c r="A11" s="165" t="s">
        <v>11</v>
      </c>
      <c r="B11" s="166">
        <v>56</v>
      </c>
      <c r="C11" s="166">
        <v>21</v>
      </c>
      <c r="D11" s="166">
        <v>272</v>
      </c>
      <c r="E11" s="167">
        <v>349</v>
      </c>
      <c r="F11" s="166">
        <v>32</v>
      </c>
      <c r="G11" s="166">
        <v>10</v>
      </c>
      <c r="H11" s="168">
        <v>160</v>
      </c>
      <c r="I11" s="169">
        <v>202</v>
      </c>
      <c r="J11" s="170">
        <v>28012.248333333333</v>
      </c>
      <c r="K11" s="170">
        <v>15576.556666666665</v>
      </c>
      <c r="L11" s="170">
        <v>164966.44666666668</v>
      </c>
      <c r="M11" s="171">
        <v>208555.25166666668</v>
      </c>
    </row>
    <row r="12" spans="1:14" x14ac:dyDescent="0.2">
      <c r="A12" s="165" t="s">
        <v>153</v>
      </c>
      <c r="B12" s="166">
        <v>9</v>
      </c>
      <c r="C12" s="166">
        <v>5</v>
      </c>
      <c r="D12" s="166">
        <v>119</v>
      </c>
      <c r="E12" s="167">
        <v>133</v>
      </c>
      <c r="F12" s="166">
        <v>6</v>
      </c>
      <c r="G12" s="166">
        <v>3</v>
      </c>
      <c r="H12" s="168">
        <v>76</v>
      </c>
      <c r="I12" s="169">
        <v>85</v>
      </c>
      <c r="J12" s="170">
        <v>4604.34</v>
      </c>
      <c r="K12" s="170">
        <v>4022.6333333333332</v>
      </c>
      <c r="L12" s="170">
        <v>49444.698333333334</v>
      </c>
      <c r="M12" s="171">
        <v>58071.671666666669</v>
      </c>
    </row>
    <row r="13" spans="1:14" x14ac:dyDescent="0.2">
      <c r="A13" s="165" t="s">
        <v>13</v>
      </c>
      <c r="B13" s="166">
        <v>50</v>
      </c>
      <c r="C13" s="166">
        <v>21</v>
      </c>
      <c r="D13" s="166">
        <v>201</v>
      </c>
      <c r="E13" s="167">
        <v>272</v>
      </c>
      <c r="F13" s="166">
        <v>26</v>
      </c>
      <c r="G13" s="166">
        <v>12</v>
      </c>
      <c r="H13" s="168">
        <v>130</v>
      </c>
      <c r="I13" s="169">
        <v>168</v>
      </c>
      <c r="J13" s="170">
        <v>39675.003333333334</v>
      </c>
      <c r="K13" s="170">
        <v>11863.886666666667</v>
      </c>
      <c r="L13" s="170">
        <v>123563.46166666667</v>
      </c>
      <c r="M13" s="171">
        <v>175102.35166666668</v>
      </c>
    </row>
    <row r="14" spans="1:14" x14ac:dyDescent="0.2">
      <c r="A14" s="165" t="s">
        <v>14</v>
      </c>
      <c r="B14" s="166">
        <v>3</v>
      </c>
      <c r="C14" s="166">
        <v>0</v>
      </c>
      <c r="D14" s="166">
        <v>15</v>
      </c>
      <c r="E14" s="167">
        <v>18</v>
      </c>
      <c r="F14" s="166">
        <v>2</v>
      </c>
      <c r="G14" s="166">
        <v>0</v>
      </c>
      <c r="H14" s="168">
        <v>9</v>
      </c>
      <c r="I14" s="169">
        <v>11</v>
      </c>
      <c r="J14" s="170">
        <v>1492.8333333333333</v>
      </c>
      <c r="K14" s="170">
        <v>0</v>
      </c>
      <c r="L14" s="170">
        <v>4036.521666666667</v>
      </c>
      <c r="M14" s="171">
        <v>5529.3550000000005</v>
      </c>
    </row>
    <row r="15" spans="1:14" x14ac:dyDescent="0.2">
      <c r="A15" s="165" t="s">
        <v>15</v>
      </c>
      <c r="B15" s="166">
        <v>78</v>
      </c>
      <c r="C15" s="166">
        <v>39</v>
      </c>
      <c r="D15" s="166">
        <v>307</v>
      </c>
      <c r="E15" s="167">
        <v>424</v>
      </c>
      <c r="F15" s="166">
        <v>48</v>
      </c>
      <c r="G15" s="166">
        <v>23</v>
      </c>
      <c r="H15" s="168">
        <v>175</v>
      </c>
      <c r="I15" s="169">
        <v>246</v>
      </c>
      <c r="J15" s="170">
        <v>61325.636666666665</v>
      </c>
      <c r="K15" s="170">
        <v>23365.257500000003</v>
      </c>
      <c r="L15" s="170">
        <v>187149.05083333331</v>
      </c>
      <c r="M15" s="171">
        <v>271839.94500000001</v>
      </c>
    </row>
    <row r="16" spans="1:14" x14ac:dyDescent="0.2">
      <c r="A16" s="172" t="s">
        <v>16</v>
      </c>
      <c r="B16" s="168">
        <v>68</v>
      </c>
      <c r="C16" s="168">
        <v>37</v>
      </c>
      <c r="D16" s="168">
        <v>361</v>
      </c>
      <c r="E16" s="169">
        <v>466</v>
      </c>
      <c r="F16" s="168">
        <v>35</v>
      </c>
      <c r="G16" s="168">
        <v>22</v>
      </c>
      <c r="H16" s="168">
        <v>203</v>
      </c>
      <c r="I16" s="169">
        <v>260</v>
      </c>
      <c r="J16" s="170">
        <v>57782.107500000006</v>
      </c>
      <c r="K16" s="170">
        <v>25964.195833333335</v>
      </c>
      <c r="L16" s="170">
        <v>286744.74833333335</v>
      </c>
      <c r="M16" s="171">
        <v>370491.0516666667</v>
      </c>
    </row>
    <row r="17" spans="1:13" x14ac:dyDescent="0.2">
      <c r="A17" s="172" t="s">
        <v>17</v>
      </c>
      <c r="B17" s="168">
        <v>4</v>
      </c>
      <c r="C17" s="168">
        <v>0</v>
      </c>
      <c r="D17" s="168">
        <v>22</v>
      </c>
      <c r="E17" s="169">
        <v>26</v>
      </c>
      <c r="F17" s="168">
        <v>3</v>
      </c>
      <c r="G17" s="168">
        <v>0</v>
      </c>
      <c r="H17" s="168">
        <v>12</v>
      </c>
      <c r="I17" s="169">
        <v>15</v>
      </c>
      <c r="J17" s="170">
        <v>2396.3333333333335</v>
      </c>
      <c r="K17" s="170">
        <v>0</v>
      </c>
      <c r="L17" s="170">
        <v>6990.1</v>
      </c>
      <c r="M17" s="171">
        <v>9386.4333333333325</v>
      </c>
    </row>
    <row r="18" spans="1:13" x14ac:dyDescent="0.2">
      <c r="A18" s="172" t="s">
        <v>18</v>
      </c>
      <c r="B18" s="168">
        <v>293</v>
      </c>
      <c r="C18" s="168">
        <v>60</v>
      </c>
      <c r="D18" s="168">
        <v>1009</v>
      </c>
      <c r="E18" s="169">
        <v>1362</v>
      </c>
      <c r="F18" s="168">
        <v>166</v>
      </c>
      <c r="G18" s="168">
        <v>35</v>
      </c>
      <c r="H18" s="168">
        <v>582</v>
      </c>
      <c r="I18" s="169">
        <v>783</v>
      </c>
      <c r="J18" s="170">
        <v>347561.72750000004</v>
      </c>
      <c r="K18" s="170">
        <v>53644.91166666666</v>
      </c>
      <c r="L18" s="170">
        <v>900272.05666666664</v>
      </c>
      <c r="M18" s="171">
        <v>1301478.6958333333</v>
      </c>
    </row>
    <row r="19" spans="1:13" x14ac:dyDescent="0.2">
      <c r="A19" s="172" t="s">
        <v>19</v>
      </c>
      <c r="B19" s="168">
        <v>456</v>
      </c>
      <c r="C19" s="168">
        <v>148</v>
      </c>
      <c r="D19" s="168">
        <v>1757</v>
      </c>
      <c r="E19" s="169">
        <v>2361</v>
      </c>
      <c r="F19" s="168">
        <v>233</v>
      </c>
      <c r="G19" s="168">
        <v>79</v>
      </c>
      <c r="H19" s="168">
        <v>1055</v>
      </c>
      <c r="I19" s="169">
        <v>1367</v>
      </c>
      <c r="J19" s="170">
        <v>386614.75666666665</v>
      </c>
      <c r="K19" s="170">
        <v>86175.916666666672</v>
      </c>
      <c r="L19" s="170">
        <v>1196659.5549999999</v>
      </c>
      <c r="M19" s="171">
        <v>1669450.2283333333</v>
      </c>
    </row>
    <row r="20" spans="1:13" x14ac:dyDescent="0.2">
      <c r="A20" s="172" t="s">
        <v>20</v>
      </c>
      <c r="B20" s="168">
        <v>5</v>
      </c>
      <c r="C20" s="168">
        <v>1</v>
      </c>
      <c r="D20" s="168">
        <v>24</v>
      </c>
      <c r="E20" s="169">
        <v>30</v>
      </c>
      <c r="F20" s="168">
        <v>4</v>
      </c>
      <c r="G20" s="168">
        <v>1</v>
      </c>
      <c r="H20" s="168">
        <v>18</v>
      </c>
      <c r="I20" s="169">
        <v>23</v>
      </c>
      <c r="J20" s="170">
        <v>3622.7099999999996</v>
      </c>
      <c r="K20" s="170">
        <v>622.43999999999994</v>
      </c>
      <c r="L20" s="170">
        <v>12969.644999999999</v>
      </c>
      <c r="M20" s="171">
        <v>17214.795000000002</v>
      </c>
    </row>
    <row r="21" spans="1:13" x14ac:dyDescent="0.2">
      <c r="A21" s="172" t="s">
        <v>21</v>
      </c>
      <c r="B21" s="168">
        <v>61</v>
      </c>
      <c r="C21" s="168">
        <v>7</v>
      </c>
      <c r="D21" s="168">
        <v>97</v>
      </c>
      <c r="E21" s="169">
        <v>165</v>
      </c>
      <c r="F21" s="168">
        <v>31</v>
      </c>
      <c r="G21" s="168">
        <v>4</v>
      </c>
      <c r="H21" s="168">
        <v>56</v>
      </c>
      <c r="I21" s="169">
        <v>91</v>
      </c>
      <c r="J21" s="170">
        <v>31824</v>
      </c>
      <c r="K21" s="170">
        <v>2673.7858333333334</v>
      </c>
      <c r="L21" s="170">
        <v>42209.277500000004</v>
      </c>
      <c r="M21" s="171">
        <v>76707.063333333339</v>
      </c>
    </row>
    <row r="22" spans="1:13" x14ac:dyDescent="0.2">
      <c r="A22" s="172" t="s">
        <v>22</v>
      </c>
      <c r="B22" s="168">
        <v>40</v>
      </c>
      <c r="C22" s="168">
        <v>7</v>
      </c>
      <c r="D22" s="168">
        <v>107</v>
      </c>
      <c r="E22" s="169">
        <v>154</v>
      </c>
      <c r="F22" s="168">
        <v>20</v>
      </c>
      <c r="G22" s="168">
        <v>4</v>
      </c>
      <c r="H22" s="168">
        <v>56</v>
      </c>
      <c r="I22" s="169">
        <v>80</v>
      </c>
      <c r="J22" s="170">
        <v>26090.27416666667</v>
      </c>
      <c r="K22" s="170">
        <v>4491.5</v>
      </c>
      <c r="L22" s="170">
        <v>48359.956666666665</v>
      </c>
      <c r="M22" s="171">
        <v>78941.730833333349</v>
      </c>
    </row>
    <row r="23" spans="1:13" x14ac:dyDescent="0.2">
      <c r="A23" s="172" t="s">
        <v>23</v>
      </c>
      <c r="B23" s="168">
        <v>2</v>
      </c>
      <c r="C23" s="168">
        <v>0</v>
      </c>
      <c r="D23" s="168">
        <v>72</v>
      </c>
      <c r="E23" s="169">
        <v>74</v>
      </c>
      <c r="F23" s="168">
        <v>1</v>
      </c>
      <c r="G23" s="168">
        <v>0</v>
      </c>
      <c r="H23" s="168">
        <v>47</v>
      </c>
      <c r="I23" s="169">
        <v>48</v>
      </c>
      <c r="J23" s="170">
        <v>1294.02</v>
      </c>
      <c r="K23" s="170">
        <v>0</v>
      </c>
      <c r="L23" s="170">
        <v>38157.32916666667</v>
      </c>
      <c r="M23" s="171">
        <v>39451.349166666674</v>
      </c>
    </row>
    <row r="24" spans="1:13" x14ac:dyDescent="0.2">
      <c r="A24" s="172" t="s">
        <v>24</v>
      </c>
      <c r="B24" s="168">
        <v>39</v>
      </c>
      <c r="C24" s="168">
        <v>17</v>
      </c>
      <c r="D24" s="168">
        <v>249</v>
      </c>
      <c r="E24" s="169">
        <v>305</v>
      </c>
      <c r="F24" s="168">
        <v>20</v>
      </c>
      <c r="G24" s="168">
        <v>11</v>
      </c>
      <c r="H24" s="168">
        <v>156</v>
      </c>
      <c r="I24" s="169">
        <v>187</v>
      </c>
      <c r="J24" s="170">
        <v>17647.359166666665</v>
      </c>
      <c r="K24" s="170">
        <v>7120.7608333333337</v>
      </c>
      <c r="L24" s="170">
        <v>126290.94833333332</v>
      </c>
      <c r="M24" s="171">
        <v>151059.06833333333</v>
      </c>
    </row>
    <row r="25" spans="1:13" x14ac:dyDescent="0.2">
      <c r="A25" s="172" t="s">
        <v>25</v>
      </c>
      <c r="B25" s="168">
        <v>51</v>
      </c>
      <c r="C25" s="168">
        <v>43</v>
      </c>
      <c r="D25" s="168">
        <v>281</v>
      </c>
      <c r="E25" s="169">
        <v>375</v>
      </c>
      <c r="F25" s="168">
        <v>27</v>
      </c>
      <c r="G25" s="168">
        <v>22</v>
      </c>
      <c r="H25" s="168">
        <v>171</v>
      </c>
      <c r="I25" s="169">
        <v>220</v>
      </c>
      <c r="J25" s="170">
        <v>22483.738333333331</v>
      </c>
      <c r="K25" s="170">
        <v>21450.325000000001</v>
      </c>
      <c r="L25" s="170">
        <v>125614.07083333332</v>
      </c>
      <c r="M25" s="171">
        <v>169548.13416666668</v>
      </c>
    </row>
    <row r="26" spans="1:13" x14ac:dyDescent="0.2">
      <c r="A26" s="172" t="s">
        <v>26</v>
      </c>
      <c r="B26" s="168">
        <v>7</v>
      </c>
      <c r="C26" s="168">
        <v>3</v>
      </c>
      <c r="D26" s="168">
        <v>99</v>
      </c>
      <c r="E26" s="169">
        <v>109</v>
      </c>
      <c r="F26" s="168">
        <v>4</v>
      </c>
      <c r="G26" s="168">
        <v>2</v>
      </c>
      <c r="H26" s="168">
        <v>58</v>
      </c>
      <c r="I26" s="169">
        <v>64</v>
      </c>
      <c r="J26" s="170">
        <v>4832.0999999999995</v>
      </c>
      <c r="K26" s="170">
        <v>750.55499999999995</v>
      </c>
      <c r="L26" s="170">
        <v>45736.946666666663</v>
      </c>
      <c r="M26" s="171">
        <v>51319.601666666662</v>
      </c>
    </row>
    <row r="27" spans="1:13" x14ac:dyDescent="0.2">
      <c r="A27" s="172" t="s">
        <v>27</v>
      </c>
      <c r="B27" s="168">
        <v>2149</v>
      </c>
      <c r="C27" s="168">
        <v>263</v>
      </c>
      <c r="D27" s="168">
        <v>1889</v>
      </c>
      <c r="E27" s="169">
        <v>4301</v>
      </c>
      <c r="F27" s="168">
        <v>1221</v>
      </c>
      <c r="G27" s="168">
        <v>150</v>
      </c>
      <c r="H27" s="168">
        <v>1142</v>
      </c>
      <c r="I27" s="169">
        <v>1142</v>
      </c>
      <c r="J27" s="170">
        <v>1674401.6683333332</v>
      </c>
      <c r="K27" s="170">
        <v>143785.67666666667</v>
      </c>
      <c r="L27" s="170">
        <v>1114620.1191666666</v>
      </c>
      <c r="M27" s="171">
        <v>2932807.4641666668</v>
      </c>
    </row>
    <row r="28" spans="1:13" x14ac:dyDescent="0.2">
      <c r="A28" s="173" t="s">
        <v>187</v>
      </c>
      <c r="B28" s="174">
        <f t="shared" ref="B28:M28" si="0">SUM(B4:B27)</f>
        <v>4191</v>
      </c>
      <c r="C28" s="174">
        <f t="shared" si="0"/>
        <v>953</v>
      </c>
      <c r="D28" s="174">
        <f t="shared" si="0"/>
        <v>9764</v>
      </c>
      <c r="E28" s="174">
        <f t="shared" si="0"/>
        <v>14908</v>
      </c>
      <c r="F28" s="174">
        <f t="shared" si="0"/>
        <v>2303</v>
      </c>
      <c r="G28" s="174">
        <f t="shared" si="0"/>
        <v>534</v>
      </c>
      <c r="H28" s="174">
        <f t="shared" si="0"/>
        <v>5810</v>
      </c>
      <c r="I28" s="174">
        <f t="shared" si="0"/>
        <v>7276</v>
      </c>
      <c r="J28" s="175">
        <f t="shared" si="0"/>
        <v>3364203.0175000001</v>
      </c>
      <c r="K28" s="175">
        <f t="shared" si="0"/>
        <v>557163.99916666665</v>
      </c>
      <c r="L28" s="175">
        <f t="shared" si="0"/>
        <v>6243168.208333333</v>
      </c>
      <c r="M28" s="175">
        <f t="shared" si="0"/>
        <v>10164535.225000001</v>
      </c>
    </row>
  </sheetData>
  <mergeCells count="4">
    <mergeCell ref="B1:M1"/>
    <mergeCell ref="B2:E2"/>
    <mergeCell ref="F2:I2"/>
    <mergeCell ref="J2:M2"/>
  </mergeCells>
  <pageMargins left="0.7" right="0.7" top="0.75" bottom="0.75" header="0.3" footer="0.3"/>
  <pageSetup scale="78" fitToHeight="0" orientation="landscape" r:id="rId1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opLeftCell="A13" workbookViewId="0">
      <selection activeCell="M9" sqref="M9"/>
    </sheetView>
  </sheetViews>
  <sheetFormatPr defaultRowHeight="15" x14ac:dyDescent="0.2"/>
  <cols>
    <col min="1" max="1" width="4.109375" customWidth="1"/>
    <col min="2" max="2" width="14.109375" customWidth="1"/>
    <col min="6" max="6" width="10" bestFit="1" customWidth="1"/>
    <col min="10" max="10" width="10" bestFit="1" customWidth="1"/>
    <col min="11" max="11" width="16" customWidth="1"/>
    <col min="12" max="12" width="12.109375" customWidth="1"/>
    <col min="13" max="13" width="14.109375" bestFit="1" customWidth="1"/>
    <col min="15" max="15" width="13.109375" bestFit="1" customWidth="1"/>
  </cols>
  <sheetData>
    <row r="1" spans="1:15" ht="15.75" x14ac:dyDescent="0.25">
      <c r="A1" s="239" t="s">
        <v>192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5" ht="15.75" x14ac:dyDescent="0.25">
      <c r="C2" s="71" t="s">
        <v>109</v>
      </c>
      <c r="D2" s="2"/>
      <c r="E2" s="2"/>
      <c r="F2" s="3"/>
      <c r="G2" s="71" t="s">
        <v>110</v>
      </c>
      <c r="H2" s="2"/>
      <c r="I2" s="2"/>
      <c r="J2" s="3"/>
      <c r="K2" s="75" t="s">
        <v>55</v>
      </c>
      <c r="L2" s="4"/>
    </row>
    <row r="3" spans="1:15" ht="15.75" x14ac:dyDescent="0.25">
      <c r="C3" s="64" t="s">
        <v>0</v>
      </c>
      <c r="D3" s="34" t="s">
        <v>1</v>
      </c>
      <c r="E3" s="34" t="s">
        <v>2</v>
      </c>
      <c r="F3" s="35" t="s">
        <v>3</v>
      </c>
      <c r="G3" s="64" t="s">
        <v>0</v>
      </c>
      <c r="H3" s="34" t="s">
        <v>1</v>
      </c>
      <c r="I3" s="34" t="s">
        <v>2</v>
      </c>
      <c r="J3" s="35" t="s">
        <v>3</v>
      </c>
      <c r="K3" s="131" t="s">
        <v>56</v>
      </c>
      <c r="L3" s="4"/>
    </row>
    <row r="4" spans="1:15" x14ac:dyDescent="0.2">
      <c r="A4">
        <f>'SFY 09'!A4</f>
        <v>1</v>
      </c>
      <c r="B4" t="str">
        <f>'SFY 09'!B4</f>
        <v>Allegany</v>
      </c>
      <c r="C4" s="200">
        <f>AVERAGE('July 17'!C4,'Aug 17'!C4,'Sep 17'!C4,'Oct 17'!C4,'Nov 17'!C4,'Dec 17'!C4,'Jan 18'!C4,'Feb 18'!C4,'Mar 18'!B4,'Apr 18'!B4,'May 18'!B4,'Jun 18'!B4)</f>
        <v>14.833333333333334</v>
      </c>
      <c r="D4" s="200">
        <f>AVERAGE('July 17'!D4,'Aug 17'!D4,'Sep 17'!D4,'Oct 17'!D4,'Nov 17'!D4,'Dec 17'!D4,'Jan 18'!D4,'Feb 18'!D4,'Mar 18'!C4,'Apr 18'!C4,'May 18'!C4,'Jun 18'!C4)</f>
        <v>11.166666666666666</v>
      </c>
      <c r="E4" s="200">
        <f>AVERAGE('July 17'!E4,'Aug 17'!E4,'Sep 17'!E4,'Oct 17'!E4,'Nov 17'!E4,'Dec 17'!E4,'Jan 18'!E4,'Feb 18'!E4,'Mar 18'!D4,'Apr 18'!D4,'May 18'!D4,'Jun 18'!D4)</f>
        <v>116.66666666666667</v>
      </c>
      <c r="F4" s="200">
        <f t="shared" ref="F4:F26" si="0">SUM(C4:E4)</f>
        <v>142.66666666666669</v>
      </c>
      <c r="G4" s="200">
        <f>AVERAGE('July 17'!G4,'Aug 17'!G4,'Sep 17'!G4,'Oct 17'!G4,'Nov 17'!G4,'Dec 17'!G4,'Jan 18'!G4,'Feb 18'!G4,'Mar 18'!F4,'Apr 18'!F4,'May 18'!F4,'Jun 18'!F4)</f>
        <v>3.1736386371223477</v>
      </c>
      <c r="H4" s="200">
        <f>AVERAGE('July 17'!H4,'Aug 17'!H4,'Sep 17'!H4,'Oct 17'!H4,'Nov 17'!H4,'Dec 17'!H4,'Jan 18'!H4,'Feb 18'!H4,'Mar 18'!G4,'Apr 18'!G4,'May 18'!G4,'Jun 18'!G4)</f>
        <v>7.916666666666667</v>
      </c>
      <c r="I4" s="200">
        <f>AVERAGE('July 17'!I4,'Aug 17'!I4,'Sep 17'!I4,'Oct 17'!I4,'Nov 17'!I4,'Dec 17'!I4,'Jan 18'!I4,'Feb 18'!I4,'Mar 18'!H4,'Apr 18'!H4,'May 18'!H4,'Jun 18'!H4)</f>
        <v>25.583333333333332</v>
      </c>
      <c r="J4" s="200">
        <f>SUM(G4:I4)</f>
        <v>36.673638637122345</v>
      </c>
      <c r="K4" s="124">
        <v>749720</v>
      </c>
      <c r="L4" s="121"/>
      <c r="M4" s="39"/>
      <c r="N4" s="84"/>
      <c r="O4" s="39"/>
    </row>
    <row r="5" spans="1:15" x14ac:dyDescent="0.2">
      <c r="A5">
        <f>'SFY 09'!A5</f>
        <v>2</v>
      </c>
      <c r="B5" t="str">
        <f>'SFY 09'!B5</f>
        <v>Anne Arundel</v>
      </c>
      <c r="C5" s="200">
        <f>AVERAGE('July 17'!C5,'Aug 17'!C5,'Sep 17'!C5,'Oct 17'!C5,'Nov 17'!C5,'Dec 17'!C5,'Jan 18'!C5,'Feb 18'!C5,'Mar 18'!B5,'Apr 18'!B5,'May 18'!B5,'Jun 18'!B5)</f>
        <v>71.5</v>
      </c>
      <c r="D5" s="200">
        <f>AVERAGE('July 17'!D5,'Aug 17'!D5,'Sep 17'!D5,'Oct 17'!D5,'Nov 17'!D5,'Dec 17'!D5,'Jan 18'!D5,'Feb 18'!D5,'Mar 18'!C5,'Apr 18'!C5,'May 18'!C5,'Jun 18'!C5)</f>
        <v>33.416666666666664</v>
      </c>
      <c r="E5" s="200">
        <f>AVERAGE('July 17'!E5,'Aug 17'!E5,'Sep 17'!E5,'Oct 17'!E5,'Nov 17'!E5,'Dec 17'!E5,'Jan 18'!E5,'Feb 18'!E5,'Mar 18'!D5,'Apr 18'!D5,'May 18'!D5,'Jun 18'!D5)</f>
        <v>349.75</v>
      </c>
      <c r="F5" s="200">
        <f t="shared" si="0"/>
        <v>454.66666666666663</v>
      </c>
      <c r="G5" s="200">
        <f>AVERAGE('July 17'!G5,'Aug 17'!G5,'Sep 17'!G5,'Oct 17'!G5,'Nov 17'!G5,'Dec 17'!G5,'Jan 18'!G5,'Feb 18'!G5,'Mar 18'!F5,'Apr 18'!F5,'May 18'!F5,'Jun 18'!F5)</f>
        <v>14.271837536118859</v>
      </c>
      <c r="H5" s="200">
        <f>AVERAGE('July 17'!H5,'Aug 17'!H5,'Sep 17'!H5,'Oct 17'!H5,'Nov 17'!H5,'Dec 17'!H5,'Jan 18'!H5,'Feb 18'!H5,'Mar 18'!G5,'Apr 18'!G5,'May 18'!G5,'Jun 18'!G5)</f>
        <v>39.166666666666664</v>
      </c>
      <c r="I5" s="200">
        <f>AVERAGE('July 17'!I5,'Aug 17'!I5,'Sep 17'!I5,'Oct 17'!I5,'Nov 17'!I5,'Dec 17'!I5,'Jan 18'!I5,'Feb 18'!I5,'Mar 18'!H5,'Apr 18'!H5,'May 18'!H5,'Jun 18'!H5)</f>
        <v>78.25</v>
      </c>
      <c r="J5" s="200">
        <f t="shared" ref="J5:J26" si="1">SUM(G5:I5)</f>
        <v>131.68850420278551</v>
      </c>
      <c r="K5" s="124">
        <v>2602879</v>
      </c>
      <c r="L5" s="121"/>
      <c r="M5" s="39"/>
      <c r="N5" s="84"/>
      <c r="O5" s="39"/>
    </row>
    <row r="6" spans="1:15" x14ac:dyDescent="0.2">
      <c r="A6">
        <f>'SFY 09'!A6</f>
        <v>3</v>
      </c>
      <c r="B6" t="str">
        <f>'SFY 09'!B6</f>
        <v>Baltimore Co</v>
      </c>
      <c r="C6" s="200">
        <f>AVERAGE('July 17'!C6,'Aug 17'!C6,'Sep 17'!C6,'Oct 17'!C6,'Nov 17'!C6,'Dec 17'!C6,'Jan 18'!C6,'Feb 18'!C6,'Mar 18'!B6,'Apr 18'!B6,'May 18'!B6,'Jun 18'!B6)</f>
        <v>725.83333333333337</v>
      </c>
      <c r="D6" s="200">
        <f>AVERAGE('July 17'!D6,'Aug 17'!D6,'Sep 17'!D6,'Oct 17'!D6,'Nov 17'!D6,'Dec 17'!D6,'Jan 18'!D6,'Feb 18'!D6,'Mar 18'!C6,'Apr 18'!C6,'May 18'!C6,'Jun 18'!C6)</f>
        <v>171</v>
      </c>
      <c r="E6" s="200">
        <f>AVERAGE('July 17'!E6,'Aug 17'!E6,'Sep 17'!E6,'Oct 17'!E6,'Nov 17'!E6,'Dec 17'!E6,'Jan 18'!E6,'Feb 18'!E6,'Mar 18'!D6,'Apr 18'!D6,'May 18'!D6,'Jun 18'!D6)</f>
        <v>1692.5833333333333</v>
      </c>
      <c r="F6" s="200">
        <f t="shared" si="0"/>
        <v>2589.4166666666665</v>
      </c>
      <c r="G6" s="200">
        <f>AVERAGE('July 17'!G6,'Aug 17'!G6,'Sep 17'!G6,'Oct 17'!G6,'Nov 17'!G6,'Dec 17'!G6,'Jan 18'!G6,'Feb 18'!G6,'Mar 18'!F6,'Apr 18'!F6,'May 18'!F6,'Jun 18'!F6)</f>
        <v>117.95948198006613</v>
      </c>
      <c r="H6" s="200">
        <f>AVERAGE('July 17'!H6,'Aug 17'!H6,'Sep 17'!H6,'Oct 17'!H6,'Nov 17'!H6,'Dec 17'!H6,'Jan 18'!H6,'Feb 18'!H6,'Mar 18'!G6,'Apr 18'!G6,'May 18'!G6,'Jun 18'!G6)</f>
        <v>283.5</v>
      </c>
      <c r="I6" s="200">
        <f>AVERAGE('July 17'!I6,'Aug 17'!I6,'Sep 17'!I6,'Oct 17'!I6,'Nov 17'!I6,'Dec 17'!I6,'Jan 18'!I6,'Feb 18'!I6,'Mar 18'!H6,'Apr 18'!H6,'May 18'!H6,'Jun 18'!H6)</f>
        <v>437.08333333333331</v>
      </c>
      <c r="J6" s="200">
        <f t="shared" si="1"/>
        <v>838.54281531339939</v>
      </c>
      <c r="K6" s="124">
        <v>17039659</v>
      </c>
      <c r="L6" s="121"/>
      <c r="M6" s="39"/>
      <c r="N6" s="84"/>
      <c r="O6" s="39"/>
    </row>
    <row r="7" spans="1:15" x14ac:dyDescent="0.2">
      <c r="A7">
        <f>'SFY 09'!A7</f>
        <v>4</v>
      </c>
      <c r="B7" t="str">
        <f>'SFY 09'!B7</f>
        <v>Calvert</v>
      </c>
      <c r="C7" s="200">
        <f>AVERAGE('July 17'!C7,'Aug 17'!C7,'Sep 17'!C7,'Oct 17'!C7,'Nov 17'!C7,'Dec 17'!C7,'Jan 18'!C7,'Feb 18'!C7,'Mar 18'!B7,'Apr 18'!B7,'May 18'!B7,'Jun 18'!B7)</f>
        <v>7.666666666666667</v>
      </c>
      <c r="D7" s="200">
        <f>AVERAGE('July 17'!D7,'Aug 17'!D7,'Sep 17'!D7,'Oct 17'!D7,'Nov 17'!D7,'Dec 17'!D7,'Jan 18'!D7,'Feb 18'!D7,'Mar 18'!C7,'Apr 18'!C7,'May 18'!C7,'Jun 18'!C7)</f>
        <v>6.916666666666667</v>
      </c>
      <c r="E7" s="200">
        <f>AVERAGE('July 17'!E7,'Aug 17'!E7,'Sep 17'!E7,'Oct 17'!E7,'Nov 17'!E7,'Dec 17'!E7,'Jan 18'!E7,'Feb 18'!E7,'Mar 18'!D7,'Apr 18'!D7,'May 18'!D7,'Jun 18'!D7)</f>
        <v>81.083333333333329</v>
      </c>
      <c r="F7" s="200">
        <f t="shared" si="0"/>
        <v>95.666666666666657</v>
      </c>
      <c r="G7" s="200">
        <f>AVERAGE('July 17'!G7,'Aug 17'!G7,'Sep 17'!G7,'Oct 17'!G7,'Nov 17'!G7,'Dec 17'!G7,'Jan 18'!G7,'Feb 18'!G7,'Mar 18'!F7,'Apr 18'!F7,'May 18'!F7,'Jun 18'!F7)</f>
        <v>1.3379533029964483</v>
      </c>
      <c r="H7" s="200">
        <f>AVERAGE('July 17'!H7,'Aug 17'!H7,'Sep 17'!H7,'Oct 17'!H7,'Nov 17'!H7,'Dec 17'!H7,'Jan 18'!H7,'Feb 18'!H7,'Mar 18'!G7,'Apr 18'!G7,'May 18'!G7,'Jun 18'!G7)</f>
        <v>5.166666666666667</v>
      </c>
      <c r="I7" s="200">
        <f>AVERAGE('July 17'!I7,'Aug 17'!I7,'Sep 17'!I7,'Oct 17'!I7,'Nov 17'!I7,'Dec 17'!I7,'Jan 18'!I7,'Feb 18'!I7,'Mar 18'!H7,'Apr 18'!H7,'May 18'!H7,'Jun 18'!H7)</f>
        <v>20.583333333333332</v>
      </c>
      <c r="J7" s="200">
        <f t="shared" si="1"/>
        <v>27.087953302996446</v>
      </c>
      <c r="K7" s="124">
        <v>458243</v>
      </c>
      <c r="L7" s="121"/>
      <c r="M7" s="39"/>
      <c r="N7" s="84"/>
      <c r="O7" s="39"/>
    </row>
    <row r="8" spans="1:15" x14ac:dyDescent="0.2">
      <c r="A8">
        <f>'SFY 09'!A8</f>
        <v>5</v>
      </c>
      <c r="B8" t="str">
        <f>'SFY 09'!B8</f>
        <v>Caroline</v>
      </c>
      <c r="C8" s="200">
        <f>AVERAGE('July 17'!C8,'Aug 17'!C8,'Sep 17'!C8,'Oct 17'!C8,'Nov 17'!C8,'Dec 17'!C8,'Jan 18'!C8,'Feb 18'!C8,'Mar 18'!B8,'Apr 18'!B8,'May 18'!B8,'Jun 18'!B8)</f>
        <v>11.916666666666666</v>
      </c>
      <c r="D8" s="200">
        <f>AVERAGE('July 17'!D8,'Aug 17'!D8,'Sep 17'!D8,'Oct 17'!D8,'Nov 17'!D8,'Dec 17'!D8,'Jan 18'!D8,'Feb 18'!D8,'Mar 18'!C8,'Apr 18'!C8,'May 18'!C8,'Jun 18'!C8)</f>
        <v>0.33333333333333331</v>
      </c>
      <c r="E8" s="200">
        <f>AVERAGE('July 17'!E8,'Aug 17'!E8,'Sep 17'!E8,'Oct 17'!E8,'Nov 17'!E8,'Dec 17'!E8,'Jan 18'!E8,'Feb 18'!E8,'Mar 18'!D8,'Apr 18'!D8,'May 18'!D8,'Jun 18'!D8)</f>
        <v>68.833333333333329</v>
      </c>
      <c r="F8" s="200">
        <f t="shared" si="0"/>
        <v>81.083333333333329</v>
      </c>
      <c r="G8" s="200">
        <f>AVERAGE('July 17'!G8,'Aug 17'!G8,'Sep 17'!G8,'Oct 17'!G8,'Nov 17'!G8,'Dec 17'!G8,'Jan 18'!G8,'Feb 18'!G8,'Mar 18'!F8,'Apr 18'!F8,'May 18'!F8,'Jun 18'!F8)</f>
        <v>3.7538896573461749</v>
      </c>
      <c r="H8" s="200">
        <f>AVERAGE('July 17'!H8,'Aug 17'!H8,'Sep 17'!H8,'Oct 17'!H8,'Nov 17'!H8,'Dec 17'!H8,'Jan 18'!H8,'Feb 18'!H8,'Mar 18'!G8,'Apr 18'!G8,'May 18'!G8,'Jun 18'!G8)</f>
        <v>4.25</v>
      </c>
      <c r="I8" s="200">
        <f>AVERAGE('July 17'!I8,'Aug 17'!I8,'Sep 17'!I8,'Oct 17'!I8,'Nov 17'!I8,'Dec 17'!I8,'Jan 18'!I8,'Feb 18'!I8,'Mar 18'!H8,'Apr 18'!H8,'May 18'!H8,'Jun 18'!H8)</f>
        <v>14.5</v>
      </c>
      <c r="J8" s="200">
        <f t="shared" si="1"/>
        <v>22.503889657346175</v>
      </c>
      <c r="K8" s="124">
        <v>342950</v>
      </c>
      <c r="L8" s="121"/>
      <c r="M8" s="39"/>
      <c r="N8" s="84"/>
      <c r="O8" s="39"/>
    </row>
    <row r="9" spans="1:15" x14ac:dyDescent="0.2">
      <c r="A9">
        <f>'SFY 09'!A9</f>
        <v>6</v>
      </c>
      <c r="B9" t="str">
        <f>'SFY 09'!B9</f>
        <v>Carroll</v>
      </c>
      <c r="C9" s="200">
        <f>AVERAGE('July 17'!C9,'Aug 17'!C9,'Sep 17'!C9,'Oct 17'!C9,'Nov 17'!C9,'Dec 17'!C9,'Jan 18'!C9,'Feb 18'!C9,'Mar 18'!B9,'Apr 18'!B9,'May 18'!B9,'Jun 18'!B9)</f>
        <v>13.083333333333334</v>
      </c>
      <c r="D9" s="200">
        <f>AVERAGE('July 17'!D9,'Aug 17'!D9,'Sep 17'!D9,'Oct 17'!D9,'Nov 17'!D9,'Dec 17'!D9,'Jan 18'!D9,'Feb 18'!D9,'Mar 18'!C9,'Apr 18'!C9,'May 18'!C9,'Jun 18'!C9)</f>
        <v>6.333333333333333</v>
      </c>
      <c r="E9" s="200">
        <f>AVERAGE('July 17'!E9,'Aug 17'!E9,'Sep 17'!E9,'Oct 17'!E9,'Nov 17'!E9,'Dec 17'!E9,'Jan 18'!E9,'Feb 18'!E9,'Mar 18'!D9,'Apr 18'!D9,'May 18'!D9,'Jun 18'!D9)</f>
        <v>137.83333333333334</v>
      </c>
      <c r="F9" s="200">
        <f t="shared" si="0"/>
        <v>157.25</v>
      </c>
      <c r="G9" s="200">
        <f>AVERAGE('July 17'!G9,'Aug 17'!G9,'Sep 17'!G9,'Oct 17'!G9,'Nov 17'!G9,'Dec 17'!G9,'Jan 18'!G9,'Feb 18'!G9,'Mar 18'!F9,'Apr 18'!F9,'May 18'!F9,'Jun 18'!F9)</f>
        <v>2.674555185117748</v>
      </c>
      <c r="H9" s="200">
        <f>AVERAGE('July 17'!H9,'Aug 17'!H9,'Sep 17'!H9,'Oct 17'!H9,'Nov 17'!H9,'Dec 17'!H9,'Jan 18'!H9,'Feb 18'!H9,'Mar 18'!G9,'Apr 18'!G9,'May 18'!G9,'Jun 18'!G9)</f>
        <v>5.333333333333333</v>
      </c>
      <c r="I9" s="200">
        <f>AVERAGE('July 17'!I9,'Aug 17'!I9,'Sep 17'!I9,'Oct 17'!I9,'Nov 17'!I9,'Dec 17'!I9,'Jan 18'!I9,'Feb 18'!I9,'Mar 18'!H9,'Apr 18'!H9,'May 18'!H9,'Jun 18'!H9)</f>
        <v>31.166666666666668</v>
      </c>
      <c r="J9" s="200">
        <f t="shared" si="1"/>
        <v>39.174555185117747</v>
      </c>
      <c r="K9" s="124">
        <v>979084</v>
      </c>
      <c r="L9" s="121"/>
      <c r="M9" s="39"/>
      <c r="N9" s="84"/>
      <c r="O9" s="39"/>
    </row>
    <row r="10" spans="1:15" x14ac:dyDescent="0.2">
      <c r="A10">
        <f>'SFY 09'!A10</f>
        <v>7</v>
      </c>
      <c r="B10" t="str">
        <f>'SFY 09'!B10</f>
        <v>Cecil</v>
      </c>
      <c r="C10" s="200">
        <f>AVERAGE('July 17'!C10,'Aug 17'!C10,'Sep 17'!C10,'Oct 17'!C10,'Nov 17'!C10,'Dec 17'!C10,'Jan 18'!C10,'Feb 18'!C10,'Mar 18'!B10,'Apr 18'!B10,'May 18'!B10,'Jun 18'!B10)</f>
        <v>27.75</v>
      </c>
      <c r="D10" s="200">
        <f>AVERAGE('July 17'!D10,'Aug 17'!D10,'Sep 17'!D10,'Oct 17'!D10,'Nov 17'!D10,'Dec 17'!D10,'Jan 18'!D10,'Feb 18'!D10,'Mar 18'!C10,'Apr 18'!C10,'May 18'!C10,'Jun 18'!C10)</f>
        <v>17.583333333333332</v>
      </c>
      <c r="E10" s="200">
        <f>AVERAGE('July 17'!E10,'Aug 17'!E10,'Sep 17'!E10,'Oct 17'!E10,'Nov 17'!E10,'Dec 17'!E10,'Jan 18'!E10,'Feb 18'!E10,'Mar 18'!D10,'Apr 18'!D10,'May 18'!D10,'Jun 18'!D10)</f>
        <v>142.16666666666666</v>
      </c>
      <c r="F10" s="200">
        <f t="shared" si="0"/>
        <v>187.5</v>
      </c>
      <c r="G10" s="200">
        <f>AVERAGE('July 17'!G10,'Aug 17'!G10,'Sep 17'!G10,'Oct 17'!G10,'Nov 17'!G10,'Dec 17'!G10,'Jan 18'!G10,'Feb 18'!G10,'Mar 18'!F10,'Apr 18'!F10,'May 18'!F10,'Jun 18'!F10)</f>
        <v>6.2591825128236245</v>
      </c>
      <c r="H10" s="200">
        <f>AVERAGE('July 17'!H10,'Aug 17'!H10,'Sep 17'!H10,'Oct 17'!H10,'Nov 17'!H10,'Dec 17'!H10,'Jan 18'!H10,'Feb 18'!H10,'Mar 18'!G10,'Apr 18'!G10,'May 18'!G10,'Jun 18'!G10)</f>
        <v>15.5</v>
      </c>
      <c r="I10" s="200">
        <f>AVERAGE('July 17'!I10,'Aug 17'!I10,'Sep 17'!I10,'Oct 17'!I10,'Nov 17'!I10,'Dec 17'!I10,'Jan 18'!I10,'Feb 18'!I10,'Mar 18'!H10,'Apr 18'!H10,'May 18'!H10,'Jun 18'!H10)</f>
        <v>36.916666666666664</v>
      </c>
      <c r="J10" s="200">
        <f t="shared" si="1"/>
        <v>58.675849179490285</v>
      </c>
      <c r="K10" s="124">
        <v>979574</v>
      </c>
      <c r="L10" s="121"/>
      <c r="M10" s="39"/>
      <c r="N10" s="84"/>
      <c r="O10" s="39"/>
    </row>
    <row r="11" spans="1:15" x14ac:dyDescent="0.2">
      <c r="A11">
        <f>'SFY 09'!A11</f>
        <v>8</v>
      </c>
      <c r="B11" t="str">
        <f>'SFY 09'!B11</f>
        <v>Charles</v>
      </c>
      <c r="C11" s="200">
        <f>AVERAGE('July 17'!C11,'Aug 17'!C11,'Sep 17'!C11,'Oct 17'!C11,'Nov 17'!C11,'Dec 17'!C11,'Jan 18'!C11,'Feb 18'!C11,'Mar 18'!B11,'Apr 18'!B11,'May 18'!B11,'Jun 18'!B11)</f>
        <v>53</v>
      </c>
      <c r="D11" s="200">
        <f>AVERAGE('July 17'!D11,'Aug 17'!D11,'Sep 17'!D11,'Oct 17'!D11,'Nov 17'!D11,'Dec 17'!D11,'Jan 18'!D11,'Feb 18'!D11,'Mar 18'!C11,'Apr 18'!C11,'May 18'!C11,'Jun 18'!C11)</f>
        <v>21.75</v>
      </c>
      <c r="E11" s="200">
        <f>AVERAGE('July 17'!E11,'Aug 17'!E11,'Sep 17'!E11,'Oct 17'!E11,'Nov 17'!E11,'Dec 17'!E11,'Jan 18'!E11,'Feb 18'!E11,'Mar 18'!D11,'Apr 18'!D11,'May 18'!D11,'Jun 18'!D11)</f>
        <v>243</v>
      </c>
      <c r="F11" s="200">
        <f t="shared" si="0"/>
        <v>317.75</v>
      </c>
      <c r="G11" s="200">
        <f>AVERAGE('July 17'!G11,'Aug 17'!G11,'Sep 17'!G11,'Oct 17'!G11,'Nov 17'!G11,'Dec 17'!G11,'Jan 18'!G11,'Feb 18'!G11,'Mar 18'!F11,'Apr 18'!F11,'May 18'!F11,'Jun 18'!F11)</f>
        <v>10.515577311667208</v>
      </c>
      <c r="H11" s="200">
        <f>AVERAGE('July 17'!H11,'Aug 17'!H11,'Sep 17'!H11,'Oct 17'!H11,'Nov 17'!H11,'Dec 17'!H11,'Jan 18'!H11,'Feb 18'!H11,'Mar 18'!G11,'Apr 18'!G11,'May 18'!G11,'Jun 18'!G11)</f>
        <v>22.583333333333332</v>
      </c>
      <c r="I11" s="200">
        <f>AVERAGE('July 17'!I11,'Aug 17'!I11,'Sep 17'!I11,'Oct 17'!I11,'Nov 17'!I11,'Dec 17'!I11,'Jan 18'!I11,'Feb 18'!I11,'Mar 18'!H11,'Apr 18'!H11,'May 18'!H11,'Jun 18'!H11)</f>
        <v>56</v>
      </c>
      <c r="J11" s="200">
        <f t="shared" si="1"/>
        <v>89.098910645000544</v>
      </c>
      <c r="K11" s="124">
        <v>1915336</v>
      </c>
      <c r="L11" s="121"/>
      <c r="M11" s="39"/>
      <c r="N11" s="84"/>
      <c r="O11" s="39"/>
    </row>
    <row r="12" spans="1:15" x14ac:dyDescent="0.2">
      <c r="A12">
        <f>'SFY 09'!A12</f>
        <v>9</v>
      </c>
      <c r="B12" t="str">
        <f>'SFY 09'!B12</f>
        <v>Dorcester</v>
      </c>
      <c r="C12" s="200">
        <f>AVERAGE('July 17'!C12,'Aug 17'!C12,'Sep 17'!C12,'Oct 17'!C12,'Nov 17'!C12,'Dec 17'!C12,'Jan 18'!C12,'Feb 18'!C12,'Mar 18'!B12,'Apr 18'!B12,'May 18'!B12,'Jun 18'!B12)</f>
        <v>16.166666666666668</v>
      </c>
      <c r="D12" s="200">
        <f>AVERAGE('July 17'!D12,'Aug 17'!D12,'Sep 17'!D12,'Oct 17'!D12,'Nov 17'!D12,'Dec 17'!D12,'Jan 18'!D12,'Feb 18'!D12,'Mar 18'!C12,'Apr 18'!C12,'May 18'!C12,'Jun 18'!C12)</f>
        <v>6.333333333333333</v>
      </c>
      <c r="E12" s="200">
        <f>AVERAGE('July 17'!E12,'Aug 17'!E12,'Sep 17'!E12,'Oct 17'!E12,'Nov 17'!E12,'Dec 17'!E12,'Jan 18'!E12,'Feb 18'!E12,'Mar 18'!D12,'Apr 18'!D12,'May 18'!D12,'Jun 18'!D12)</f>
        <v>117.5</v>
      </c>
      <c r="F12" s="200">
        <f t="shared" si="0"/>
        <v>140</v>
      </c>
      <c r="G12" s="200">
        <f>AVERAGE('July 17'!G12,'Aug 17'!G12,'Sep 17'!G12,'Oct 17'!G12,'Nov 17'!G12,'Dec 17'!G12,'Jan 18'!G12,'Feb 18'!G12,'Mar 18'!F12,'Apr 18'!F12,'May 18'!F12,'Jun 18'!F12)</f>
        <v>2.5071684342721774</v>
      </c>
      <c r="H12" s="200">
        <f>AVERAGE('July 17'!H12,'Aug 17'!H12,'Sep 17'!H12,'Oct 17'!H12,'Nov 17'!H12,'Dec 17'!H12,'Jan 18'!H12,'Feb 18'!H12,'Mar 18'!G12,'Apr 18'!G12,'May 18'!G12,'Jun 18'!G12)</f>
        <v>10.083333333333334</v>
      </c>
      <c r="I12" s="200">
        <f>AVERAGE('July 17'!I12,'Aug 17'!I12,'Sep 17'!I12,'Oct 17'!I12,'Nov 17'!I12,'Dec 17'!I12,'Jan 18'!I12,'Feb 18'!I12,'Mar 18'!H12,'Apr 18'!H12,'May 18'!H12,'Jun 18'!H12)</f>
        <v>28.166666666666668</v>
      </c>
      <c r="J12" s="200">
        <f t="shared" si="1"/>
        <v>40.757168434272181</v>
      </c>
      <c r="K12" s="124">
        <v>649792</v>
      </c>
      <c r="L12" s="121"/>
      <c r="M12" s="39"/>
      <c r="N12" s="84"/>
      <c r="O12" s="39"/>
    </row>
    <row r="13" spans="1:15" x14ac:dyDescent="0.2">
      <c r="A13">
        <f>'SFY 09'!A13</f>
        <v>10</v>
      </c>
      <c r="B13" t="str">
        <f>'SFY 09'!B13</f>
        <v>Frederick</v>
      </c>
      <c r="C13" s="200">
        <f>AVERAGE('July 17'!C13,'Aug 17'!C13,'Sep 17'!C13,'Oct 17'!C13,'Nov 17'!C13,'Dec 17'!C13,'Jan 18'!C13,'Feb 18'!C13,'Mar 18'!B13,'Apr 18'!B13,'May 18'!B13,'Jun 18'!B13)</f>
        <v>61</v>
      </c>
      <c r="D13" s="200">
        <f>AVERAGE('July 17'!D13,'Aug 17'!D13,'Sep 17'!D13,'Oct 17'!D13,'Nov 17'!D13,'Dec 17'!D13,'Jan 18'!D13,'Feb 18'!D13,'Mar 18'!C13,'Apr 18'!C13,'May 18'!C13,'Jun 18'!C13)</f>
        <v>17.833333333333332</v>
      </c>
      <c r="E13" s="200">
        <f>AVERAGE('July 17'!E13,'Aug 17'!E13,'Sep 17'!E13,'Oct 17'!E13,'Nov 17'!E13,'Dec 17'!E13,'Jan 18'!E13,'Feb 18'!E13,'Mar 18'!D13,'Apr 18'!D13,'May 18'!D13,'Jun 18'!D13)</f>
        <v>169.25</v>
      </c>
      <c r="F13" s="200">
        <f t="shared" si="0"/>
        <v>248.08333333333331</v>
      </c>
      <c r="G13" s="200">
        <f>AVERAGE('July 17'!G13,'Aug 17'!G13,'Sep 17'!G13,'Oct 17'!G13,'Nov 17'!G13,'Dec 17'!G13,'Jan 18'!G13,'Feb 18'!G13,'Mar 18'!F13,'Apr 18'!F13,'May 18'!F13,'Jun 18'!F13)</f>
        <v>9.6787848507407563</v>
      </c>
      <c r="H13" s="200">
        <f>AVERAGE('July 17'!H13,'Aug 17'!H13,'Sep 17'!H13,'Oct 17'!H13,'Nov 17'!H13,'Dec 17'!H13,'Jan 18'!H13,'Feb 18'!H13,'Mar 18'!G13,'Apr 18'!G13,'May 18'!G13,'Jun 18'!G13)</f>
        <v>25.666666666666668</v>
      </c>
      <c r="I13" s="200">
        <f>AVERAGE('July 17'!I13,'Aug 17'!I13,'Sep 17'!I13,'Oct 17'!I13,'Nov 17'!I13,'Dec 17'!I13,'Jan 18'!I13,'Feb 18'!I13,'Mar 18'!H13,'Apr 18'!H13,'May 18'!H13,'Jun 18'!H13)</f>
        <v>46.333333333333336</v>
      </c>
      <c r="J13" s="200">
        <f t="shared" si="1"/>
        <v>81.678784850740755</v>
      </c>
      <c r="K13" s="124">
        <v>1603332</v>
      </c>
      <c r="L13" s="121"/>
      <c r="M13" s="39"/>
      <c r="N13" s="84"/>
      <c r="O13" s="39"/>
    </row>
    <row r="14" spans="1:15" x14ac:dyDescent="0.2">
      <c r="A14">
        <f>'SFY 09'!A14</f>
        <v>11</v>
      </c>
      <c r="B14" t="str">
        <f>'SFY 09'!B14</f>
        <v>Garrett</v>
      </c>
      <c r="C14" s="200">
        <f>AVERAGE('July 17'!C14,'Aug 17'!C14,'Sep 17'!C14,'Oct 17'!C14,'Nov 17'!C14,'Dec 17'!C14,'Jan 18'!C14,'Feb 18'!C14,'Mar 18'!B14,'Apr 18'!B14,'May 18'!B14,'Jun 18'!B14)</f>
        <v>3.75</v>
      </c>
      <c r="D14" s="200">
        <f>AVERAGE('July 17'!D14,'Aug 17'!D14,'Sep 17'!D14,'Oct 17'!D14,'Nov 17'!D14,'Dec 17'!D14,'Jan 18'!D14,'Feb 18'!D14,'Mar 18'!C14,'Apr 18'!C14,'May 18'!C14,'Jun 18'!C14)</f>
        <v>0</v>
      </c>
      <c r="E14" s="200">
        <f>AVERAGE('July 17'!E14,'Aug 17'!E14,'Sep 17'!E14,'Oct 17'!E14,'Nov 17'!E14,'Dec 17'!E14,'Jan 18'!E14,'Feb 18'!E14,'Mar 18'!D14,'Apr 18'!D14,'May 18'!D14,'Jun 18'!D14)</f>
        <v>14.166666666666666</v>
      </c>
      <c r="F14" s="200">
        <f t="shared" si="0"/>
        <v>17.916666666666664</v>
      </c>
      <c r="G14" s="200">
        <f>AVERAGE('July 17'!G14,'Aug 17'!G14,'Sep 17'!G14,'Oct 17'!G14,'Nov 17'!G14,'Dec 17'!G14,'Jan 18'!G14,'Feb 18'!G14,'Mar 18'!F14,'Apr 18'!F14,'May 18'!F14,'Jun 18'!F14)</f>
        <v>0.9175098599156728</v>
      </c>
      <c r="H14" s="200">
        <f>AVERAGE('July 17'!H14,'Aug 17'!H14,'Sep 17'!H14,'Oct 17'!H14,'Nov 17'!H14,'Dec 17'!H14,'Jan 18'!H14,'Feb 18'!H14,'Mar 18'!G14,'Apr 18'!G14,'May 18'!G14,'Jun 18'!G14)</f>
        <v>1.5833333333333333</v>
      </c>
      <c r="I14" s="200">
        <f>AVERAGE('July 17'!I14,'Aug 17'!I14,'Sep 17'!I14,'Oct 17'!I14,'Nov 17'!I14,'Dec 17'!I14,'Jan 18'!I14,'Feb 18'!I14,'Mar 18'!H14,'Apr 18'!H14,'May 18'!H14,'Jun 18'!H14)</f>
        <v>3.25</v>
      </c>
      <c r="J14" s="200">
        <f t="shared" si="1"/>
        <v>5.7508431932490058</v>
      </c>
      <c r="K14" s="124">
        <v>71551</v>
      </c>
      <c r="L14" s="121"/>
      <c r="M14" s="39"/>
      <c r="N14" s="84"/>
      <c r="O14" s="39"/>
    </row>
    <row r="15" spans="1:15" x14ac:dyDescent="0.2">
      <c r="A15">
        <f>'SFY 09'!A15</f>
        <v>12</v>
      </c>
      <c r="B15" t="str">
        <f>'SFY 09'!B15</f>
        <v>Harford</v>
      </c>
      <c r="C15" s="200">
        <f>AVERAGE('July 17'!C15,'Aug 17'!C15,'Sep 17'!C15,'Oct 17'!C15,'Nov 17'!C15,'Dec 17'!C15,'Jan 18'!C15,'Feb 18'!C15,'Mar 18'!B15,'Apr 18'!B15,'May 18'!B15,'Jun 18'!B15)</f>
        <v>91.916666666666671</v>
      </c>
      <c r="D15" s="200">
        <f>AVERAGE('July 17'!D15,'Aug 17'!D15,'Sep 17'!D15,'Oct 17'!D15,'Nov 17'!D15,'Dec 17'!D15,'Jan 18'!D15,'Feb 18'!D15,'Mar 18'!C15,'Apr 18'!C15,'May 18'!C15,'Jun 18'!C15)</f>
        <v>33.416666666666664</v>
      </c>
      <c r="E15" s="200">
        <f>AVERAGE('July 17'!E15,'Aug 17'!E15,'Sep 17'!E15,'Oct 17'!E15,'Nov 17'!E15,'Dec 17'!E15,'Jan 18'!E15,'Feb 18'!E15,'Mar 18'!D15,'Apr 18'!D15,'May 18'!D15,'Jun 18'!D15)</f>
        <v>275.41666666666669</v>
      </c>
      <c r="F15" s="200">
        <f t="shared" si="0"/>
        <v>400.75</v>
      </c>
      <c r="G15" s="200">
        <f>AVERAGE('July 17'!G15,'Aug 17'!G15,'Sep 17'!G15,'Oct 17'!G15,'Nov 17'!G15,'Dec 17'!G15,'Jan 18'!G15,'Feb 18'!G15,'Mar 18'!F15,'Apr 18'!F15,'May 18'!F15,'Jun 18'!F15)</f>
        <v>17.185997380514724</v>
      </c>
      <c r="H15" s="200">
        <f>AVERAGE('July 17'!H15,'Aug 17'!H15,'Sep 17'!H15,'Oct 17'!H15,'Nov 17'!H15,'Dec 17'!H15,'Jan 18'!H15,'Feb 18'!H15,'Mar 18'!G15,'Apr 18'!G15,'May 18'!G15,'Jun 18'!G15)</f>
        <v>43.666666666666664</v>
      </c>
      <c r="I15" s="200">
        <f>AVERAGE('July 17'!I15,'Aug 17'!I15,'Sep 17'!I15,'Oct 17'!I15,'Nov 17'!I15,'Dec 17'!I15,'Jan 18'!I15,'Feb 18'!I15,'Mar 18'!H15,'Apr 18'!H15,'May 18'!H15,'Jun 18'!H15)</f>
        <v>69.75</v>
      </c>
      <c r="J15" s="200">
        <f t="shared" si="1"/>
        <v>130.60266404718141</v>
      </c>
      <c r="K15" s="124">
        <v>2546712</v>
      </c>
      <c r="L15" s="121"/>
      <c r="M15" s="39"/>
      <c r="N15" s="84"/>
      <c r="O15" s="39"/>
    </row>
    <row r="16" spans="1:15" x14ac:dyDescent="0.2">
      <c r="A16">
        <f>'SFY 09'!A16</f>
        <v>13</v>
      </c>
      <c r="B16" t="str">
        <f>'SFY 09'!B16</f>
        <v>Howard</v>
      </c>
      <c r="C16" s="200">
        <f>AVERAGE('July 17'!C16,'Aug 17'!C16,'Sep 17'!C16,'Oct 17'!C16,'Nov 17'!C16,'Dec 17'!C16,'Jan 18'!C16,'Feb 18'!C16,'Mar 18'!B16,'Apr 18'!B16,'May 18'!B16,'Jun 18'!B16)</f>
        <v>67.5</v>
      </c>
      <c r="D16" s="200">
        <f>AVERAGE('July 17'!D16,'Aug 17'!D16,'Sep 17'!D16,'Oct 17'!D16,'Nov 17'!D16,'Dec 17'!D16,'Jan 18'!D16,'Feb 18'!D16,'Mar 18'!C16,'Apr 18'!C16,'May 18'!C16,'Jun 18'!C16)</f>
        <v>31.75</v>
      </c>
      <c r="E16" s="200">
        <f>AVERAGE('July 17'!E16,'Aug 17'!E16,'Sep 17'!E16,'Oct 17'!E16,'Nov 17'!E16,'Dec 17'!E16,'Jan 18'!E16,'Feb 18'!E16,'Mar 18'!D16,'Apr 18'!D16,'May 18'!D16,'Jun 18'!D16)</f>
        <v>337.58333333333331</v>
      </c>
      <c r="F16" s="200">
        <f t="shared" si="0"/>
        <v>436.83333333333331</v>
      </c>
      <c r="G16" s="200">
        <f>AVERAGE('July 17'!G16,'Aug 17'!G16,'Sep 17'!G16,'Oct 17'!G16,'Nov 17'!G16,'Dec 17'!G16,'Jan 18'!G16,'Feb 18'!G16,'Mar 18'!F16,'Apr 18'!F16,'May 18'!F16,'Jun 18'!F16)</f>
        <v>11.188341826651452</v>
      </c>
      <c r="H16" s="200">
        <f>AVERAGE('July 17'!H16,'Aug 17'!H16,'Sep 17'!H16,'Oct 17'!H16,'Nov 17'!H16,'Dec 17'!H16,'Jan 18'!H16,'Feb 18'!H16,'Mar 18'!G16,'Apr 18'!G16,'May 18'!G16,'Jun 18'!G16)</f>
        <v>33.416666666666664</v>
      </c>
      <c r="I16" s="200">
        <f>AVERAGE('July 17'!I16,'Aug 17'!I16,'Sep 17'!I16,'Oct 17'!I16,'Nov 17'!I16,'Dec 17'!I16,'Jan 18'!I16,'Feb 18'!I16,'Mar 18'!H16,'Apr 18'!H16,'May 18'!H16,'Jun 18'!H16)</f>
        <v>79.833333333333329</v>
      </c>
      <c r="J16" s="200">
        <f t="shared" si="1"/>
        <v>124.43834182665145</v>
      </c>
      <c r="K16" s="124">
        <v>2926137</v>
      </c>
      <c r="L16" s="121"/>
      <c r="M16" s="39"/>
      <c r="N16" s="84"/>
      <c r="O16" s="39"/>
    </row>
    <row r="17" spans="1:15" x14ac:dyDescent="0.2">
      <c r="A17">
        <f>'SFY 09'!A17</f>
        <v>14</v>
      </c>
      <c r="B17" t="str">
        <f>'SFY 09'!B17</f>
        <v>Kent</v>
      </c>
      <c r="C17" s="200">
        <f>AVERAGE('July 17'!C17,'Aug 17'!C17,'Sep 17'!C17,'Oct 17'!C17,'Nov 17'!C17,'Dec 17'!C17,'Jan 18'!C17,'Feb 18'!C17,'Mar 18'!B17,'Apr 18'!B17,'May 18'!B17,'Jun 18'!B17)</f>
        <v>2.6666666666666665</v>
      </c>
      <c r="D17" s="200">
        <f>AVERAGE('July 17'!D17,'Aug 17'!D17,'Sep 17'!D17,'Oct 17'!D17,'Nov 17'!D17,'Dec 17'!D17,'Jan 18'!D17,'Feb 18'!D17,'Mar 18'!C17,'Apr 18'!C17,'May 18'!C17,'Jun 18'!C17)</f>
        <v>0</v>
      </c>
      <c r="E17" s="200">
        <f>AVERAGE('July 17'!E17,'Aug 17'!E17,'Sep 17'!E17,'Oct 17'!E17,'Nov 17'!E17,'Dec 17'!E17,'Jan 18'!E17,'Feb 18'!E17,'Mar 18'!D17,'Apr 18'!D17,'May 18'!D17,'Jun 18'!D17)</f>
        <v>18.166666666666668</v>
      </c>
      <c r="F17" s="200">
        <f t="shared" si="0"/>
        <v>20.833333333333336</v>
      </c>
      <c r="G17" s="200">
        <f>AVERAGE('July 17'!G17,'Aug 17'!G17,'Sep 17'!G17,'Oct 17'!G17,'Nov 17'!G17,'Dec 17'!G17,'Jan 18'!G17,'Feb 18'!G17,'Mar 18'!F17,'Apr 18'!F17,'May 18'!F17,'Jun 18'!F17)</f>
        <v>0.83427093866114976</v>
      </c>
      <c r="H17" s="200">
        <f>AVERAGE('July 17'!H17,'Aug 17'!H17,'Sep 17'!H17,'Oct 17'!H17,'Nov 17'!H17,'Dec 17'!H17,'Jan 18'!H17,'Feb 18'!H17,'Mar 18'!G17,'Apr 18'!G17,'May 18'!G17,'Jun 18'!G17)</f>
        <v>1.1666666666666667</v>
      </c>
      <c r="I17" s="200">
        <f>AVERAGE('July 17'!I17,'Aug 17'!I17,'Sep 17'!I17,'Oct 17'!I17,'Nov 17'!I17,'Dec 17'!I17,'Jan 18'!I17,'Feb 18'!I17,'Mar 18'!H17,'Apr 18'!H17,'May 18'!H17,'Jun 18'!H17)</f>
        <v>4.25</v>
      </c>
      <c r="J17" s="200">
        <f t="shared" si="1"/>
        <v>6.2509376053278167</v>
      </c>
      <c r="K17" s="124">
        <v>53422</v>
      </c>
      <c r="L17" s="121"/>
      <c r="M17" s="39"/>
      <c r="N17" s="84"/>
      <c r="O17" s="39"/>
    </row>
    <row r="18" spans="1:15" x14ac:dyDescent="0.2">
      <c r="A18">
        <f>'SFY 09'!A18</f>
        <v>15</v>
      </c>
      <c r="B18" t="str">
        <f>'SFY 09'!B18</f>
        <v>Montgomery</v>
      </c>
      <c r="C18" s="200">
        <f>AVERAGE('July 17'!C18,'Aug 17'!C18,'Sep 17'!C18,'Oct 17'!C18,'Nov 17'!C18,'Dec 17'!C18,'Jan 18'!C18,'Feb 18'!C18,'Mar 18'!B18,'Apr 18'!B18,'May 18'!B18,'Jun 18'!B18)</f>
        <v>318.33333333333331</v>
      </c>
      <c r="D18" s="200">
        <f>AVERAGE('July 17'!D18,'Aug 17'!D18,'Sep 17'!D18,'Oct 17'!D18,'Nov 17'!D18,'Dec 17'!D18,'Jan 18'!D18,'Feb 18'!D18,'Mar 18'!C18,'Apr 18'!C18,'May 18'!C18,'Jun 18'!C18)</f>
        <v>56.75</v>
      </c>
      <c r="E18" s="200">
        <f>AVERAGE('July 17'!E18,'Aug 17'!E18,'Sep 17'!E18,'Oct 17'!E18,'Nov 17'!E18,'Dec 17'!E18,'Jan 18'!E18,'Feb 18'!E18,'Mar 18'!D18,'Apr 18'!D18,'May 18'!D18,'Jun 18'!D18)</f>
        <v>858.08333333333337</v>
      </c>
      <c r="F18" s="200">
        <f t="shared" si="0"/>
        <v>1233.1666666666667</v>
      </c>
      <c r="G18" s="200">
        <f>AVERAGE('July 17'!G18,'Aug 17'!G18,'Sep 17'!G18,'Oct 17'!G18,'Nov 17'!G18,'Dec 17'!G18,'Jan 18'!G18,'Feb 18'!G18,'Mar 18'!F18,'Apr 18'!F18,'May 18'!F18,'Jun 18'!F18)</f>
        <v>60.892808633750469</v>
      </c>
      <c r="H18" s="200">
        <f>AVERAGE('July 17'!H18,'Aug 17'!H18,'Sep 17'!H18,'Oct 17'!H18,'Nov 17'!H18,'Dec 17'!H18,'Jan 18'!H18,'Feb 18'!H18,'Mar 18'!G18,'Apr 18'!G18,'May 18'!G18,'Jun 18'!G18)</f>
        <v>129.75</v>
      </c>
      <c r="I18" s="200">
        <f>AVERAGE('July 17'!I18,'Aug 17'!I18,'Sep 17'!I18,'Oct 17'!I18,'Nov 17'!I18,'Dec 17'!I18,'Jan 18'!I18,'Feb 18'!I18,'Mar 18'!H18,'Apr 18'!H18,'May 18'!H18,'Jun 18'!H18)</f>
        <v>206.16666666666666</v>
      </c>
      <c r="J18" s="200">
        <f>SUM(G18:I18)</f>
        <v>396.80947530041715</v>
      </c>
      <c r="K18" s="124">
        <v>9801583</v>
      </c>
      <c r="L18" s="121"/>
      <c r="M18" s="39"/>
      <c r="N18" s="84"/>
      <c r="O18" s="39"/>
    </row>
    <row r="19" spans="1:15" x14ac:dyDescent="0.2">
      <c r="A19">
        <f>'SFY 09'!A19</f>
        <v>16</v>
      </c>
      <c r="B19" t="str">
        <f>'SFY 09'!B19</f>
        <v>Prince George's</v>
      </c>
      <c r="C19" s="200">
        <f>AVERAGE('July 17'!C19,'Aug 17'!C19,'Sep 17'!C19,'Oct 17'!C19,'Nov 17'!C19,'Dec 17'!C19,'Jan 18'!C19,'Feb 18'!C19,'Mar 18'!B19,'Apr 18'!B19,'May 18'!B19,'Jun 18'!B19)</f>
        <v>477.33333333333331</v>
      </c>
      <c r="D19" s="200">
        <f>AVERAGE('July 17'!D19,'Aug 17'!D19,'Sep 17'!D19,'Oct 17'!D19,'Nov 17'!D19,'Dec 17'!D19,'Jan 18'!D19,'Feb 18'!D19,'Mar 18'!C19,'Apr 18'!C19,'May 18'!C19,'Jun 18'!C19)</f>
        <v>143.83333333333334</v>
      </c>
      <c r="E19" s="200">
        <f>AVERAGE('July 17'!E19,'Aug 17'!E19,'Sep 17'!E19,'Oct 17'!E19,'Nov 17'!E19,'Dec 17'!E19,'Jan 18'!E19,'Feb 18'!E19,'Mar 18'!D19,'Apr 18'!D19,'May 18'!D19,'Jun 18'!D19)</f>
        <v>1547.75</v>
      </c>
      <c r="F19" s="200">
        <f t="shared" si="0"/>
        <v>2168.9166666666665</v>
      </c>
      <c r="G19" s="200">
        <f>AVERAGE('July 17'!G19,'Aug 17'!G19,'Sep 17'!G19,'Oct 17'!G19,'Nov 17'!G19,'Dec 17'!G19,'Jan 18'!G19,'Feb 18'!G19,'Mar 18'!F19,'Apr 18'!F19,'May 18'!F19,'Jun 18'!F19)</f>
        <v>78.438660010779543</v>
      </c>
      <c r="H19" s="200">
        <f>AVERAGE('July 17'!H19,'Aug 17'!H19,'Sep 17'!H19,'Oct 17'!H19,'Nov 17'!H19,'Dec 17'!H19,'Jan 18'!H19,'Feb 18'!H19,'Mar 18'!G19,'Apr 18'!G19,'May 18'!G19,'Jun 18'!G19)</f>
        <v>189.66666666666666</v>
      </c>
      <c r="I19" s="200">
        <f>AVERAGE('July 17'!I19,'Aug 17'!I19,'Sep 17'!I19,'Oct 17'!I19,'Nov 17'!I19,'Dec 17'!I19,'Jan 18'!I19,'Feb 18'!I19,'Mar 18'!H19,'Apr 18'!H19,'May 18'!H19,'Jun 18'!H19)</f>
        <v>391.08333333333331</v>
      </c>
      <c r="J19" s="200">
        <f t="shared" si="1"/>
        <v>659.18866001077959</v>
      </c>
      <c r="K19" s="124">
        <v>14126011</v>
      </c>
      <c r="L19" s="121"/>
      <c r="M19" s="39"/>
      <c r="N19" s="84"/>
      <c r="O19" s="39"/>
    </row>
    <row r="20" spans="1:15" x14ac:dyDescent="0.2">
      <c r="A20">
        <f>'SFY 09'!A20</f>
        <v>17</v>
      </c>
      <c r="B20" t="str">
        <f>'SFY 09'!B20</f>
        <v>Queen Anne's</v>
      </c>
      <c r="C20" s="200">
        <f>AVERAGE('July 17'!C20,'Aug 17'!C20,'Sep 17'!C20,'Oct 17'!C20,'Nov 17'!C20,'Dec 17'!C20,'Jan 18'!C20,'Feb 18'!C20,'Mar 18'!B20,'Apr 18'!B20,'May 18'!B20,'Jun 18'!B20)</f>
        <v>6.25</v>
      </c>
      <c r="D20" s="200">
        <f>AVERAGE('July 17'!D20,'Aug 17'!D20,'Sep 17'!D20,'Oct 17'!D20,'Nov 17'!D20,'Dec 17'!D20,'Jan 18'!D20,'Feb 18'!D20,'Mar 18'!C20,'Apr 18'!C20,'May 18'!C20,'Jun 18'!C20)</f>
        <v>0.45454545454545453</v>
      </c>
      <c r="E20" s="200">
        <f>AVERAGE('July 17'!E20,'Aug 17'!E20,'Sep 17'!E20,'Oct 17'!E20,'Nov 17'!E20,'Dec 17'!E20,'Jan 18'!E20,'Feb 18'!E20,'Mar 18'!D20,'Apr 18'!D20,'May 18'!D20,'Jun 18'!D20)</f>
        <v>21.083333333333332</v>
      </c>
      <c r="F20" s="200">
        <f t="shared" si="0"/>
        <v>27.787878787878785</v>
      </c>
      <c r="G20" s="200">
        <f>AVERAGE('July 17'!G20,'Aug 17'!G20,'Sep 17'!G20,'Oct 17'!G20,'Nov 17'!G20,'Dec 17'!G20,'Jan 18'!G20,'Feb 18'!G20,'Mar 18'!F20,'Apr 18'!F20,'May 18'!F20,'Jun 18'!F20)</f>
        <v>1.3346530100256031</v>
      </c>
      <c r="H20" s="200">
        <f>AVERAGE('July 17'!H20,'Aug 17'!H20,'Sep 17'!H20,'Oct 17'!H20,'Nov 17'!H20,'Dec 17'!H20,'Jan 18'!H20,'Feb 18'!H20,'Mar 18'!G20,'Apr 18'!G20,'May 18'!G20,'Jun 18'!G20)</f>
        <v>3.75</v>
      </c>
      <c r="I20" s="200">
        <f>AVERAGE('July 17'!I20,'Aug 17'!I20,'Sep 17'!I20,'Oct 17'!I20,'Nov 17'!I20,'Dec 17'!I20,'Jan 18'!I20,'Feb 18'!I20,'Mar 18'!H20,'Apr 18'!H20,'May 18'!H20,'Jun 18'!H20)</f>
        <v>5.916666666666667</v>
      </c>
      <c r="J20" s="200">
        <f t="shared" si="1"/>
        <v>11.001319676692269</v>
      </c>
      <c r="K20" s="124">
        <v>249210</v>
      </c>
      <c r="L20" s="121"/>
      <c r="M20" s="39"/>
      <c r="N20" s="84"/>
      <c r="O20" s="39"/>
    </row>
    <row r="21" spans="1:15" x14ac:dyDescent="0.2">
      <c r="A21">
        <f>'SFY 09'!A21</f>
        <v>18</v>
      </c>
      <c r="B21" t="str">
        <f>'SFY 09'!B21</f>
        <v>St. Mary's</v>
      </c>
      <c r="C21" s="200">
        <f>AVERAGE('July 17'!C21,'Aug 17'!C21,'Sep 17'!C21,'Oct 17'!C21,'Nov 17'!C21,'Dec 17'!C21,'Jan 18'!C21,'Feb 18'!C21,'Mar 18'!B21,'Apr 18'!B21,'May 18'!B21,'Jun 18'!B21)</f>
        <v>43.583333333333336</v>
      </c>
      <c r="D21" s="200">
        <f>AVERAGE('July 17'!D21,'Aug 17'!D21,'Sep 17'!D21,'Oct 17'!D21,'Nov 17'!D21,'Dec 17'!D21,'Jan 18'!D21,'Feb 18'!D21,'Mar 18'!C21,'Apr 18'!C21,'May 18'!C21,'Jun 18'!C21)</f>
        <v>7.666666666666667</v>
      </c>
      <c r="E21" s="200">
        <f>AVERAGE('July 17'!E21,'Aug 17'!E21,'Sep 17'!E21,'Oct 17'!E21,'Nov 17'!E21,'Dec 17'!E21,'Jan 18'!E21,'Feb 18'!E21,'Mar 18'!D21,'Apr 18'!D21,'May 18'!D21,'Jun 18'!D21)</f>
        <v>90.833333333333329</v>
      </c>
      <c r="F21" s="200">
        <f t="shared" si="0"/>
        <v>142.08333333333331</v>
      </c>
      <c r="G21" s="200">
        <f>AVERAGE('July 17'!G21,'Aug 17'!G21,'Sep 17'!G21,'Oct 17'!G21,'Nov 17'!G21,'Dec 17'!G21,'Jan 18'!G21,'Feb 18'!G21,'Mar 18'!F21,'Apr 18'!F21,'May 18'!F21,'Jun 18'!F21)</f>
        <v>8.590292196752964</v>
      </c>
      <c r="H21" s="200">
        <f>AVERAGE('July 17'!H21,'Aug 17'!H21,'Sep 17'!H21,'Oct 17'!H21,'Nov 17'!H21,'Dec 17'!H21,'Jan 18'!H21,'Feb 18'!H21,'Mar 18'!G21,'Apr 18'!G21,'May 18'!G21,'Jun 18'!G21)</f>
        <v>14.916666666666666</v>
      </c>
      <c r="I21" s="200">
        <f>AVERAGE('July 17'!I21,'Aug 17'!I21,'Sep 17'!I21,'Oct 17'!I21,'Nov 17'!I21,'Dec 17'!I21,'Jan 18'!I21,'Feb 18'!I21,'Mar 18'!H21,'Apr 18'!H21,'May 18'!H21,'Jun 18'!H21)</f>
        <v>21.416666666666668</v>
      </c>
      <c r="J21" s="200">
        <f t="shared" si="1"/>
        <v>44.923625530086298</v>
      </c>
      <c r="K21" s="124">
        <v>755817</v>
      </c>
      <c r="L21" s="121"/>
      <c r="M21" s="39"/>
      <c r="N21" s="84"/>
      <c r="O21" s="39"/>
    </row>
    <row r="22" spans="1:15" x14ac:dyDescent="0.2">
      <c r="A22">
        <f>'SFY 09'!A22</f>
        <v>19</v>
      </c>
      <c r="B22" t="str">
        <f>'SFY 09'!B22</f>
        <v>Somerset</v>
      </c>
      <c r="C22" s="200">
        <f>AVERAGE('July 17'!C22,'Aug 17'!C22,'Sep 17'!C22,'Oct 17'!C22,'Nov 17'!C22,'Dec 17'!C22,'Jan 18'!C22,'Feb 18'!C22,'Mar 18'!B22,'Apr 18'!B22,'May 18'!B22,'Jun 18'!B22)</f>
        <v>38.666666666666664</v>
      </c>
      <c r="D22" s="200">
        <f>AVERAGE('July 17'!D22,'Aug 17'!D22,'Sep 17'!D22,'Oct 17'!D22,'Nov 17'!D22,'Dec 17'!D22,'Jan 18'!D22,'Feb 18'!D22,'Mar 18'!C22,'Apr 18'!C22,'May 18'!C22,'Jun 18'!C22)</f>
        <v>8.5833333333333339</v>
      </c>
      <c r="E22" s="200">
        <f>AVERAGE('July 17'!E22,'Aug 17'!E22,'Sep 17'!E22,'Oct 17'!E22,'Nov 17'!E22,'Dec 17'!E22,'Jan 18'!E22,'Feb 18'!E22,'Mar 18'!D22,'Apr 18'!D22,'May 18'!D22,'Jun 18'!D22)</f>
        <v>94.75</v>
      </c>
      <c r="F22" s="200">
        <f t="shared" si="0"/>
        <v>142</v>
      </c>
      <c r="G22" s="200">
        <f>AVERAGE('July 17'!G22,'Aug 17'!G22,'Sep 17'!G22,'Oct 17'!G22,'Nov 17'!G22,'Dec 17'!G22,'Jan 18'!G22,'Feb 18'!G22,'Mar 18'!F22,'Apr 18'!F22,'May 18'!F22,'Jun 18'!F22)</f>
        <v>5.9236715082549116</v>
      </c>
      <c r="H22" s="200">
        <f>AVERAGE('July 17'!H22,'Aug 17'!H22,'Sep 17'!H22,'Oct 17'!H22,'Nov 17'!H22,'Dec 17'!H22,'Jan 18'!H22,'Feb 18'!H22,'Mar 18'!G22,'Apr 18'!G22,'May 18'!G22,'Jun 18'!G22)</f>
        <v>15.166666666666666</v>
      </c>
      <c r="I22" s="200">
        <f>AVERAGE('July 17'!I22,'Aug 17'!I22,'Sep 17'!I22,'Oct 17'!I22,'Nov 17'!I22,'Dec 17'!I22,'Jan 18'!I22,'Feb 18'!I22,'Mar 18'!H22,'Apr 18'!H22,'May 18'!H22,'Jun 18'!H22)</f>
        <v>20.75</v>
      </c>
      <c r="J22" s="200">
        <f t="shared" si="1"/>
        <v>41.840338174921577</v>
      </c>
      <c r="K22" s="124">
        <v>619571</v>
      </c>
      <c r="L22" s="121"/>
      <c r="M22" s="39"/>
      <c r="N22" s="84"/>
      <c r="O22" s="39"/>
    </row>
    <row r="23" spans="1:15" x14ac:dyDescent="0.2">
      <c r="A23">
        <f>'SFY 09'!A23</f>
        <v>20</v>
      </c>
      <c r="B23" t="str">
        <f>'SFY 09'!B23</f>
        <v>Talbot</v>
      </c>
      <c r="C23" s="200">
        <f>AVERAGE('July 17'!C23,'Aug 17'!C23,'Sep 17'!C23,'Oct 17'!C23,'Nov 17'!C23,'Dec 17'!C23,'Jan 18'!C23,'Feb 18'!C23,'Mar 18'!B23,'Apr 18'!B23,'May 18'!B23,'Jun 18'!B23)</f>
        <v>2.25</v>
      </c>
      <c r="D23" s="200">
        <f>AVERAGE('July 17'!D23,'Aug 17'!D23,'Sep 17'!D23,'Oct 17'!D23,'Nov 17'!D23,'Dec 17'!D23,'Jan 18'!D23,'Feb 18'!D23,'Mar 18'!C23,'Apr 18'!C23,'May 18'!C23,'Jun 18'!C23)</f>
        <v>1</v>
      </c>
      <c r="E23" s="200">
        <f>AVERAGE('July 17'!E23,'Aug 17'!E23,'Sep 17'!E23,'Oct 17'!E23,'Nov 17'!E23,'Dec 17'!E23,'Jan 18'!E23,'Feb 18'!E23,'Mar 18'!D23,'Apr 18'!D23,'May 18'!D23,'Jun 18'!D23)</f>
        <v>70.166666666666671</v>
      </c>
      <c r="F23" s="200">
        <f t="shared" si="0"/>
        <v>73.416666666666671</v>
      </c>
      <c r="G23" s="200">
        <f>AVERAGE('July 17'!G23,'Aug 17'!G23,'Sep 17'!G23,'Oct 17'!G23,'Nov 17'!G23,'Dec 17'!G23,'Jan 18'!G23,'Feb 18'!G23,'Mar 18'!F23,'Apr 18'!F23,'May 18'!F23,'Jun 18'!F23)</f>
        <v>0.33706653240232437</v>
      </c>
      <c r="H23" s="200">
        <f>AVERAGE('July 17'!H23,'Aug 17'!H23,'Sep 17'!H23,'Oct 17'!H23,'Nov 17'!H23,'Dec 17'!H23,'Jan 18'!H23,'Feb 18'!H23,'Mar 18'!G23,'Apr 18'!G23,'May 18'!G23,'Jun 18'!G23)</f>
        <v>0.91666666666666663</v>
      </c>
      <c r="I23" s="200">
        <f>AVERAGE('July 17'!I23,'Aug 17'!I23,'Sep 17'!I23,'Oct 17'!I23,'Nov 17'!I23,'Dec 17'!I23,'Jan 18'!I23,'Feb 18'!I23,'Mar 18'!H23,'Apr 18'!H23,'May 18'!H23,'Jun 18'!H23)</f>
        <v>15.583333333333334</v>
      </c>
      <c r="J23" s="200">
        <f t="shared" si="1"/>
        <v>16.837066532402325</v>
      </c>
      <c r="K23" s="124">
        <v>416741</v>
      </c>
      <c r="L23" s="121"/>
      <c r="M23" s="39"/>
      <c r="N23" s="84"/>
      <c r="O23" s="39"/>
    </row>
    <row r="24" spans="1:15" x14ac:dyDescent="0.2">
      <c r="A24">
        <f>'SFY 09'!A24</f>
        <v>21</v>
      </c>
      <c r="B24" t="str">
        <f>'SFY 09'!B24</f>
        <v>Washington</v>
      </c>
      <c r="C24" s="200">
        <f>AVERAGE('July 17'!C24,'Aug 17'!C24,'Sep 17'!C24,'Oct 17'!C24,'Nov 17'!C24,'Dec 17'!C24,'Jan 18'!C24,'Feb 18'!C24,'Mar 18'!B24,'Apr 18'!B24,'May 18'!B24,'Jun 18'!B24)</f>
        <v>32.5</v>
      </c>
      <c r="D24" s="200">
        <f>AVERAGE('July 17'!D24,'Aug 17'!D24,'Sep 17'!D24,'Oct 17'!D24,'Nov 17'!D24,'Dec 17'!D24,'Jan 18'!D24,'Feb 18'!D24,'Mar 18'!C24,'Apr 18'!C24,'May 18'!C24,'Jun 18'!C24)</f>
        <v>20.083333333333332</v>
      </c>
      <c r="E24" s="200">
        <f>AVERAGE('July 17'!E24,'Aug 17'!E24,'Sep 17'!E24,'Oct 17'!E24,'Nov 17'!E24,'Dec 17'!E24,'Jan 18'!E24,'Feb 18'!E24,'Mar 18'!D24,'Apr 18'!D24,'May 18'!D24,'Jun 18'!D24)</f>
        <v>210.75</v>
      </c>
      <c r="F24" s="200">
        <f t="shared" si="0"/>
        <v>263.33333333333331</v>
      </c>
      <c r="G24" s="200">
        <f>AVERAGE('July 17'!G24,'Aug 17'!G24,'Sep 17'!G24,'Oct 17'!G24,'Nov 17'!G24,'Dec 17'!G24,'Jan 18'!G24,'Feb 18'!G24,'Mar 18'!F24,'Apr 18'!F24,'May 18'!F24,'Jun 18'!F24)</f>
        <v>7.2627206455703055</v>
      </c>
      <c r="H24" s="200">
        <f>AVERAGE('July 17'!H24,'Aug 17'!H24,'Sep 17'!H24,'Oct 17'!H24,'Nov 17'!H24,'Dec 17'!H24,'Jan 18'!H24,'Feb 18'!H24,'Mar 18'!G24,'Apr 18'!G24,'May 18'!G24,'Jun 18'!G24)</f>
        <v>17.166666666666668</v>
      </c>
      <c r="I24" s="200">
        <f>AVERAGE('July 17'!I24,'Aug 17'!I24,'Sep 17'!I24,'Oct 17'!I24,'Nov 17'!I24,'Dec 17'!I24,'Jan 18'!I24,'Feb 18'!I24,'Mar 18'!H24,'Apr 18'!H24,'May 18'!H24,'Jun 18'!H24)</f>
        <v>59.583333333333336</v>
      </c>
      <c r="J24" s="200">
        <f t="shared" si="1"/>
        <v>84.012720645570312</v>
      </c>
      <c r="K24" s="124">
        <v>1358902</v>
      </c>
      <c r="L24" s="121"/>
      <c r="M24" s="39"/>
      <c r="N24" s="84"/>
      <c r="O24" s="39"/>
    </row>
    <row r="25" spans="1:15" x14ac:dyDescent="0.2">
      <c r="A25">
        <f>'SFY 09'!A25</f>
        <v>22</v>
      </c>
      <c r="B25" t="str">
        <f>'SFY 09'!B25</f>
        <v>Wicomico</v>
      </c>
      <c r="C25" s="200">
        <f>AVERAGE('July 17'!C25,'Aug 17'!C25,'Sep 17'!C25,'Oct 17'!C25,'Nov 17'!C25,'Dec 17'!C25,'Jan 18'!C25,'Feb 18'!C25,'Mar 18'!B25,'Apr 18'!B25,'May 18'!B25,'Jun 18'!B25)</f>
        <v>45.833333333333336</v>
      </c>
      <c r="D25" s="200">
        <f>AVERAGE('July 17'!D25,'Aug 17'!D25,'Sep 17'!D25,'Oct 17'!D25,'Nov 17'!D25,'Dec 17'!D25,'Jan 18'!D25,'Feb 18'!D25,'Mar 18'!C25,'Apr 18'!C25,'May 18'!C25,'Jun 18'!C25)</f>
        <v>25.916666666666668</v>
      </c>
      <c r="E25" s="200">
        <f>AVERAGE('July 17'!E25,'Aug 17'!E25,'Sep 17'!E25,'Oct 17'!E25,'Nov 17'!E25,'Dec 17'!E25,'Jan 18'!E25,'Feb 18'!E25,'Mar 18'!D25,'Apr 18'!D25,'May 18'!D25,'Jun 18'!D25)</f>
        <v>248.5</v>
      </c>
      <c r="F25" s="200">
        <f t="shared" si="0"/>
        <v>320.25</v>
      </c>
      <c r="G25" s="200">
        <f>AVERAGE('July 17'!G25,'Aug 17'!G25,'Sep 17'!G25,'Oct 17'!G25,'Nov 17'!G25,'Dec 17'!G25,'Jan 18'!G25,'Feb 18'!G25,'Mar 18'!F25,'Apr 18'!F25,'May 18'!F25,'Jun 18'!F25)</f>
        <v>8.2655214573747529</v>
      </c>
      <c r="H25" s="200">
        <f>AVERAGE('July 17'!H25,'Aug 17'!H25,'Sep 17'!H25,'Oct 17'!H25,'Nov 17'!H25,'Dec 17'!H25,'Jan 18'!H25,'Feb 18'!H25,'Mar 18'!G25,'Apr 18'!G25,'May 18'!G25,'Jun 18'!G25)</f>
        <v>23.666666666666668</v>
      </c>
      <c r="I25" s="200">
        <f>AVERAGE('July 17'!I25,'Aug 17'!I25,'Sep 17'!I25,'Oct 17'!I25,'Nov 17'!I25,'Dec 17'!I25,'Jan 18'!I25,'Feb 18'!I25,'Mar 18'!H25,'Apr 18'!H25,'May 18'!H25,'Jun 18'!H25)</f>
        <v>64.5</v>
      </c>
      <c r="J25" s="200">
        <f t="shared" si="1"/>
        <v>96.432188124041417</v>
      </c>
      <c r="K25" s="124">
        <v>1534457</v>
      </c>
      <c r="L25" s="121"/>
      <c r="M25" s="39"/>
      <c r="N25" s="84"/>
      <c r="O25" s="39"/>
    </row>
    <row r="26" spans="1:15" x14ac:dyDescent="0.2">
      <c r="A26">
        <f>'SFY 09'!A26</f>
        <v>23</v>
      </c>
      <c r="B26" t="str">
        <f>'SFY 09'!B26</f>
        <v>Worcester</v>
      </c>
      <c r="C26" s="200">
        <f>AVERAGE('July 17'!C26,'Aug 17'!C26,'Sep 17'!C26,'Oct 17'!C26,'Nov 17'!C26,'Dec 17'!C26,'Jan 18'!C26,'Feb 18'!C26,'Mar 18'!B26,'Apr 18'!B26,'May 18'!B26,'Jun 18'!B26)</f>
        <v>4.5</v>
      </c>
      <c r="D26" s="200">
        <f>AVERAGE('July 17'!D26,'Aug 17'!D26,'Sep 17'!D26,'Oct 17'!D26,'Nov 17'!D26,'Dec 17'!D26,'Jan 18'!D26,'Feb 18'!D26,'Mar 18'!C26,'Apr 18'!C26,'May 18'!C26,'Jun 18'!C26)</f>
        <v>1.8333333333333333</v>
      </c>
      <c r="E26" s="200">
        <f>AVERAGE('July 17'!E26,'Aug 17'!E26,'Sep 17'!E26,'Oct 17'!E26,'Nov 17'!E26,'Dec 17'!E26,'Jan 18'!E26,'Feb 18'!E26,'Mar 18'!D26,'Apr 18'!D26,'May 18'!D26,'Jun 18'!D26)</f>
        <v>81.5</v>
      </c>
      <c r="F26" s="200">
        <f t="shared" si="0"/>
        <v>87.833333333333329</v>
      </c>
      <c r="G26" s="200">
        <f>AVERAGE('July 17'!G26,'Aug 17'!G26,'Sep 17'!G26,'Oct 17'!G26,'Nov 17'!G26,'Dec 17'!G26,'Jan 18'!G26,'Feb 18'!G26,'Mar 18'!F26,'Apr 18'!F26,'May 18'!F26,'Jun 18'!F26)</f>
        <v>1.0875463131358003</v>
      </c>
      <c r="H26" s="200">
        <f>AVERAGE('July 17'!H26,'Aug 17'!H26,'Sep 17'!H26,'Oct 17'!H26,'Nov 17'!H26,'Dec 17'!H26,'Jan 18'!H26,'Feb 18'!H26,'Mar 18'!G26,'Apr 18'!G26,'May 18'!G26,'Jun 18'!G26)</f>
        <v>2.5</v>
      </c>
      <c r="I26" s="200">
        <f>AVERAGE('July 17'!I26,'Aug 17'!I26,'Sep 17'!I26,'Oct 17'!I26,'Nov 17'!I26,'Dec 17'!I26,'Jan 18'!I26,'Feb 18'!I26,'Mar 18'!H26,'Apr 18'!H26,'May 18'!H26,'Jun 18'!H26)</f>
        <v>18.166666666666668</v>
      </c>
      <c r="J26" s="200">
        <f t="shared" si="1"/>
        <v>21.754212979802467</v>
      </c>
      <c r="K26" s="124">
        <v>396573</v>
      </c>
      <c r="L26" s="121"/>
      <c r="M26" s="39"/>
      <c r="N26" s="84"/>
      <c r="O26" s="39"/>
    </row>
    <row r="27" spans="1:15" x14ac:dyDescent="0.2">
      <c r="A27">
        <f>'SFY 09'!A27</f>
        <v>30</v>
      </c>
      <c r="B27" t="str">
        <f>'SFY 09'!B27</f>
        <v>Baltimore City</v>
      </c>
      <c r="C27" s="200">
        <f>AVERAGE('July 17'!C27,'Aug 17'!C27,'Sep 17'!C27,'Oct 17'!C27,'Nov 17'!C27,'Dec 17'!C27,'Jan 18'!C27,'Feb 18'!C27,'Mar 18'!B27,'Apr 18'!B27,'May 18'!B27,'Jun 18'!B27)</f>
        <v>2157.6666666666665</v>
      </c>
      <c r="D27" s="200">
        <f>AVERAGE('July 17'!D27,'Aug 17'!D27,'Sep 17'!D27,'Oct 17'!D27,'Nov 17'!D27,'Dec 17'!D27,'Jan 18'!D27,'Feb 18'!D27,'Mar 18'!C27,'Apr 18'!C27,'May 18'!C27,'Jun 18'!C27)</f>
        <v>274.83333333333331</v>
      </c>
      <c r="E27" s="200">
        <f>AVERAGE('July 17'!E27,'Aug 17'!E27,'Sep 17'!E27,'Oct 17'!E27,'Nov 17'!E27,'Dec 17'!E27,'Jan 18'!E27,'Feb 18'!E27,'Mar 18'!D27,'Apr 18'!D27,'May 18'!D27,'Jun 18'!D27)</f>
        <v>1522.3333333333333</v>
      </c>
      <c r="F27" s="200">
        <f>SUM(C27:E27)</f>
        <v>3954.833333333333</v>
      </c>
      <c r="G27" s="200">
        <f>AVERAGE('July 17'!G27,'Aug 17'!G27,'Sep 17'!G27,'Oct 17'!G27,'Nov 17'!G27,'Dec 17'!G27,'Jan 18'!G27,'Feb 18'!G27,'Mar 18'!F27,'Apr 18'!F27,'May 18'!F27,'Jun 18'!F27)</f>
        <v>406.69220361127219</v>
      </c>
      <c r="H27" s="200">
        <f>AVERAGE('July 17'!H27,'Aug 17'!H27,'Sep 17'!H27,'Oct 17'!H27,'Nov 17'!H27,'Dec 17'!H27,'Jan 18'!H27,'Feb 18'!H27,'Mar 18'!G27,'Apr 18'!G27,'May 18'!G27,'Jun 18'!G27)</f>
        <v>875.33333333333337</v>
      </c>
      <c r="I27" s="200">
        <f>AVERAGE('July 17'!I27,'Aug 17'!I27,'Sep 17'!I27,'Oct 17'!I27,'Nov 17'!I27,'Dec 17'!I27,'Jan 18'!I27,'Feb 18'!I27,'Mar 18'!H27,'Apr 18'!H27,'May 18'!H27,'Jun 18'!H27)</f>
        <v>480</v>
      </c>
      <c r="J27" s="200">
        <f>SUM(G27:I27)</f>
        <v>1762.0255369446056</v>
      </c>
      <c r="K27" s="124">
        <v>25632919</v>
      </c>
      <c r="L27" s="121"/>
      <c r="M27" s="39"/>
      <c r="N27" s="84"/>
      <c r="O27" s="39"/>
    </row>
    <row r="28" spans="1:15" x14ac:dyDescent="0.2">
      <c r="B28" t="s">
        <v>130</v>
      </c>
      <c r="K28" s="136"/>
      <c r="L28" s="18"/>
    </row>
    <row r="29" spans="1:15" x14ac:dyDescent="0.2">
      <c r="B29" t="str">
        <f>'SFY 09'!B28</f>
        <v>Total</v>
      </c>
      <c r="C29" s="50">
        <f>SUM(C4:C28)</f>
        <v>4295.5</v>
      </c>
      <c r="D29" s="50">
        <f t="shared" ref="D29:J29" si="2">SUM(D4:D28)</f>
        <v>898.78787878787875</v>
      </c>
      <c r="E29" s="50">
        <f t="shared" si="2"/>
        <v>8509.75</v>
      </c>
      <c r="F29" s="50">
        <f t="shared" si="2"/>
        <v>13704.03787878788</v>
      </c>
      <c r="G29" s="50">
        <f t="shared" si="2"/>
        <v>781.08333333333337</v>
      </c>
      <c r="H29" s="50">
        <f t="shared" si="2"/>
        <v>1771.833333333333</v>
      </c>
      <c r="I29" s="50">
        <f t="shared" si="2"/>
        <v>2214.833333333333</v>
      </c>
      <c r="J29" s="50">
        <f t="shared" si="2"/>
        <v>4767.75</v>
      </c>
      <c r="K29" s="136">
        <f>SUM(K4:K28)</f>
        <v>87810175</v>
      </c>
      <c r="M29" s="85"/>
      <c r="O29" s="85"/>
    </row>
    <row r="30" spans="1:15" x14ac:dyDescent="0.2">
      <c r="B30" t="s">
        <v>70</v>
      </c>
      <c r="F30" s="119">
        <f>$K29/F29</f>
        <v>6407.6132725756006</v>
      </c>
      <c r="G30" s="18"/>
      <c r="H30" s="18"/>
      <c r="I30" s="18"/>
      <c r="J30" s="119">
        <f>$K29/J29</f>
        <v>18417.529232866655</v>
      </c>
      <c r="K30" s="132"/>
    </row>
    <row r="31" spans="1:15" x14ac:dyDescent="0.2">
      <c r="D31" s="123"/>
    </row>
  </sheetData>
  <mergeCells count="1">
    <mergeCell ref="A1:K1"/>
  </mergeCells>
  <pageMargins left="0.7" right="0.7" top="0.75" bottom="0.75" header="0.3" footer="0.3"/>
  <pageSetup scale="82" fitToHeight="0" orientation="landscape" r:id="rId1"/>
  <headerFooter>
    <oddFooter>&amp;Z&amp;F</oddFooter>
  </headerFooter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Q16" sqref="Q16"/>
    </sheetView>
  </sheetViews>
  <sheetFormatPr defaultRowHeight="15" x14ac:dyDescent="0.2"/>
  <cols>
    <col min="1" max="1" width="10.77734375" customWidth="1"/>
    <col min="10" max="10" width="9.6640625" customWidth="1"/>
    <col min="12" max="12" width="9.77734375" customWidth="1"/>
    <col min="13" max="13" width="10.44140625" customWidth="1"/>
  </cols>
  <sheetData>
    <row r="1" spans="1:13" ht="15" customHeight="1" x14ac:dyDescent="0.2"/>
    <row r="2" spans="1:13" ht="21" x14ac:dyDescent="0.35">
      <c r="A2" s="240" t="s">
        <v>193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x14ac:dyDescent="0.2">
      <c r="A3" s="242" t="s">
        <v>194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</row>
    <row r="4" spans="1:13" x14ac:dyDescent="0.2">
      <c r="A4" s="245" t="s">
        <v>28</v>
      </c>
      <c r="B4" s="236" t="s">
        <v>183</v>
      </c>
      <c r="C4" s="236"/>
      <c r="D4" s="236"/>
      <c r="E4" s="236"/>
      <c r="F4" s="237" t="s">
        <v>184</v>
      </c>
      <c r="G4" s="237"/>
      <c r="H4" s="237"/>
      <c r="I4" s="237"/>
      <c r="J4" s="238" t="s">
        <v>185</v>
      </c>
      <c r="K4" s="238"/>
      <c r="L4" s="238"/>
      <c r="M4" s="238"/>
    </row>
    <row r="5" spans="1:13" x14ac:dyDescent="0.2">
      <c r="A5" s="246"/>
      <c r="B5" s="162" t="s">
        <v>0</v>
      </c>
      <c r="C5" s="162" t="s">
        <v>1</v>
      </c>
      <c r="D5" s="162" t="s">
        <v>186</v>
      </c>
      <c r="E5" s="162" t="s">
        <v>187</v>
      </c>
      <c r="F5" s="163" t="s">
        <v>0</v>
      </c>
      <c r="G5" s="163" t="s">
        <v>1</v>
      </c>
      <c r="H5" s="163" t="s">
        <v>186</v>
      </c>
      <c r="I5" s="163" t="s">
        <v>187</v>
      </c>
      <c r="J5" s="164" t="s">
        <v>0</v>
      </c>
      <c r="K5" s="164" t="s">
        <v>1</v>
      </c>
      <c r="L5" s="164" t="s">
        <v>186</v>
      </c>
      <c r="M5" s="164" t="s">
        <v>187</v>
      </c>
    </row>
    <row r="6" spans="1:13" x14ac:dyDescent="0.2">
      <c r="A6" s="165" t="s">
        <v>4</v>
      </c>
      <c r="B6" s="166">
        <v>14</v>
      </c>
      <c r="C6" s="166">
        <v>14</v>
      </c>
      <c r="D6" s="166">
        <v>144</v>
      </c>
      <c r="E6" s="167">
        <v>172</v>
      </c>
      <c r="F6" s="166">
        <v>9</v>
      </c>
      <c r="G6" s="166">
        <v>7</v>
      </c>
      <c r="H6" s="168">
        <v>77</v>
      </c>
      <c r="I6" s="169">
        <v>93</v>
      </c>
      <c r="J6" s="170">
        <v>4788.9833333333336</v>
      </c>
      <c r="K6" s="170">
        <v>4729.66</v>
      </c>
      <c r="L6" s="170">
        <v>73787.339166666658</v>
      </c>
      <c r="M6" s="171">
        <v>83305.982499999998</v>
      </c>
    </row>
    <row r="7" spans="1:13" x14ac:dyDescent="0.2">
      <c r="A7" s="165" t="s">
        <v>5</v>
      </c>
      <c r="B7" s="166">
        <v>50</v>
      </c>
      <c r="C7" s="166">
        <v>55</v>
      </c>
      <c r="D7" s="166">
        <v>394</v>
      </c>
      <c r="E7" s="167">
        <v>499</v>
      </c>
      <c r="F7" s="166">
        <v>28</v>
      </c>
      <c r="G7" s="166">
        <v>33</v>
      </c>
      <c r="H7" s="168">
        <v>216</v>
      </c>
      <c r="I7" s="169">
        <v>277</v>
      </c>
      <c r="J7" s="170">
        <v>39063.48333333333</v>
      </c>
      <c r="K7" s="170">
        <v>34472.555</v>
      </c>
      <c r="L7" s="170">
        <v>247294.30916666667</v>
      </c>
      <c r="M7" s="171">
        <v>320830.34750000003</v>
      </c>
    </row>
    <row r="8" spans="1:13" x14ac:dyDescent="0.2">
      <c r="A8" s="165" t="s">
        <v>6</v>
      </c>
      <c r="B8" s="166">
        <v>686</v>
      </c>
      <c r="C8" s="166">
        <v>167</v>
      </c>
      <c r="D8" s="166">
        <v>1903</v>
      </c>
      <c r="E8" s="167">
        <v>2756</v>
      </c>
      <c r="F8" s="166">
        <v>347</v>
      </c>
      <c r="G8" s="166">
        <v>92</v>
      </c>
      <c r="H8" s="168">
        <v>1143</v>
      </c>
      <c r="I8" s="169">
        <v>1582</v>
      </c>
      <c r="J8" s="170">
        <v>587455.06083333329</v>
      </c>
      <c r="K8" s="170">
        <v>99976.565000000002</v>
      </c>
      <c r="L8" s="170">
        <v>1299380.7125000001</v>
      </c>
      <c r="M8" s="171">
        <v>1986812.3383333336</v>
      </c>
    </row>
    <row r="9" spans="1:13" x14ac:dyDescent="0.2">
      <c r="A9" s="165" t="s">
        <v>7</v>
      </c>
      <c r="B9" s="166">
        <v>2</v>
      </c>
      <c r="C9" s="166">
        <v>8</v>
      </c>
      <c r="D9" s="166">
        <v>90</v>
      </c>
      <c r="E9" s="167">
        <v>100</v>
      </c>
      <c r="F9" s="166">
        <v>2</v>
      </c>
      <c r="G9" s="166">
        <v>5</v>
      </c>
      <c r="H9" s="168">
        <v>53</v>
      </c>
      <c r="I9" s="169">
        <v>60</v>
      </c>
      <c r="J9" s="170">
        <v>939.61833333333334</v>
      </c>
      <c r="K9" s="170">
        <v>4924.335</v>
      </c>
      <c r="L9" s="170">
        <v>44761.079999999994</v>
      </c>
      <c r="M9" s="171">
        <v>50625.033333333326</v>
      </c>
    </row>
    <row r="10" spans="1:13" x14ac:dyDescent="0.2">
      <c r="A10" s="165" t="s">
        <v>8</v>
      </c>
      <c r="B10" s="166">
        <v>20</v>
      </c>
      <c r="C10" s="166">
        <v>0</v>
      </c>
      <c r="D10" s="166">
        <v>73</v>
      </c>
      <c r="E10" s="167">
        <v>93</v>
      </c>
      <c r="F10" s="166">
        <v>14</v>
      </c>
      <c r="G10" s="166">
        <v>0</v>
      </c>
      <c r="H10" s="168">
        <v>43</v>
      </c>
      <c r="I10" s="169">
        <v>57</v>
      </c>
      <c r="J10" s="170">
        <v>10048.653333333334</v>
      </c>
      <c r="K10" s="170">
        <v>0</v>
      </c>
      <c r="L10" s="170">
        <v>39501.128333333334</v>
      </c>
      <c r="M10" s="171">
        <v>49549.781666666669</v>
      </c>
    </row>
    <row r="11" spans="1:13" x14ac:dyDescent="0.2">
      <c r="A11" s="165" t="s">
        <v>9</v>
      </c>
      <c r="B11" s="166">
        <v>22</v>
      </c>
      <c r="C11" s="166">
        <v>6</v>
      </c>
      <c r="D11" s="166">
        <v>154</v>
      </c>
      <c r="E11" s="167">
        <v>182</v>
      </c>
      <c r="F11" s="166">
        <v>12</v>
      </c>
      <c r="G11" s="166">
        <v>3</v>
      </c>
      <c r="H11" s="168">
        <v>93</v>
      </c>
      <c r="I11" s="169">
        <v>108</v>
      </c>
      <c r="J11" s="170">
        <v>14382.593333333332</v>
      </c>
      <c r="K11" s="170">
        <v>4862.7366666666667</v>
      </c>
      <c r="L11" s="170">
        <v>107986.14666666667</v>
      </c>
      <c r="M11" s="171">
        <v>127231.47666666667</v>
      </c>
    </row>
    <row r="12" spans="1:13" x14ac:dyDescent="0.2">
      <c r="A12" s="165" t="s">
        <v>10</v>
      </c>
      <c r="B12" s="166">
        <v>31</v>
      </c>
      <c r="C12" s="166">
        <v>19</v>
      </c>
      <c r="D12" s="166">
        <v>152</v>
      </c>
      <c r="E12" s="167">
        <v>202</v>
      </c>
      <c r="F12" s="166">
        <v>19</v>
      </c>
      <c r="G12" s="166">
        <v>11</v>
      </c>
      <c r="H12" s="168">
        <v>95</v>
      </c>
      <c r="I12" s="169">
        <v>125</v>
      </c>
      <c r="J12" s="170">
        <v>18110.170000000002</v>
      </c>
      <c r="K12" s="170">
        <v>10933.324999999999</v>
      </c>
      <c r="L12" s="170">
        <v>87002.240000000005</v>
      </c>
      <c r="M12" s="171">
        <v>116045.735</v>
      </c>
    </row>
    <row r="13" spans="1:13" x14ac:dyDescent="0.2">
      <c r="A13" s="165" t="s">
        <v>11</v>
      </c>
      <c r="B13" s="166">
        <v>42</v>
      </c>
      <c r="C13" s="166">
        <v>24</v>
      </c>
      <c r="D13" s="166">
        <v>282</v>
      </c>
      <c r="E13" s="167">
        <v>348</v>
      </c>
      <c r="F13" s="166">
        <v>25</v>
      </c>
      <c r="G13" s="166">
        <v>12</v>
      </c>
      <c r="H13" s="168">
        <v>166</v>
      </c>
      <c r="I13" s="169">
        <v>203</v>
      </c>
      <c r="J13" s="170">
        <v>31641.783333333329</v>
      </c>
      <c r="K13" s="170">
        <v>18010.850000000002</v>
      </c>
      <c r="L13" s="170">
        <v>183472.36916666664</v>
      </c>
      <c r="M13" s="171">
        <v>233125.00249999997</v>
      </c>
    </row>
    <row r="14" spans="1:13" x14ac:dyDescent="0.2">
      <c r="A14" s="165" t="s">
        <v>153</v>
      </c>
      <c r="B14" s="166">
        <v>9</v>
      </c>
      <c r="C14" s="166">
        <v>6</v>
      </c>
      <c r="D14" s="166">
        <v>118</v>
      </c>
      <c r="E14" s="167">
        <v>133</v>
      </c>
      <c r="F14" s="166">
        <v>6</v>
      </c>
      <c r="G14" s="166">
        <v>4</v>
      </c>
      <c r="H14" s="168">
        <v>75</v>
      </c>
      <c r="I14" s="169">
        <v>85</v>
      </c>
      <c r="J14" s="170">
        <v>5520.84</v>
      </c>
      <c r="K14" s="170">
        <v>3962.540833333333</v>
      </c>
      <c r="L14" s="170">
        <v>52929.640833333331</v>
      </c>
      <c r="M14" s="171">
        <v>62413.021666666667</v>
      </c>
    </row>
    <row r="15" spans="1:13" x14ac:dyDescent="0.2">
      <c r="A15" s="165" t="s">
        <v>13</v>
      </c>
      <c r="B15" s="166">
        <v>48</v>
      </c>
      <c r="C15" s="166">
        <v>19</v>
      </c>
      <c r="D15" s="166">
        <v>211</v>
      </c>
      <c r="E15" s="167">
        <v>278</v>
      </c>
      <c r="F15" s="166">
        <v>26</v>
      </c>
      <c r="G15" s="166">
        <v>10</v>
      </c>
      <c r="H15" s="168">
        <v>140</v>
      </c>
      <c r="I15" s="169">
        <v>176</v>
      </c>
      <c r="J15" s="170">
        <v>44442.081666666665</v>
      </c>
      <c r="K15" s="170">
        <v>13564.243333333334</v>
      </c>
      <c r="L15" s="170">
        <v>141112.36750000002</v>
      </c>
      <c r="M15" s="171">
        <v>199118.6925</v>
      </c>
    </row>
    <row r="16" spans="1:13" x14ac:dyDescent="0.2">
      <c r="A16" s="165" t="s">
        <v>14</v>
      </c>
      <c r="B16" s="166">
        <v>3</v>
      </c>
      <c r="C16" s="166">
        <v>0</v>
      </c>
      <c r="D16" s="166">
        <v>13</v>
      </c>
      <c r="E16" s="167">
        <v>16</v>
      </c>
      <c r="F16" s="166">
        <v>2</v>
      </c>
      <c r="G16" s="166">
        <v>0</v>
      </c>
      <c r="H16" s="168">
        <v>8</v>
      </c>
      <c r="I16" s="169">
        <v>10</v>
      </c>
      <c r="J16" s="170">
        <v>1553.5</v>
      </c>
      <c r="K16" s="170">
        <v>0</v>
      </c>
      <c r="L16" s="170">
        <v>4346.7449999999999</v>
      </c>
      <c r="M16" s="171">
        <v>5900.2449999999999</v>
      </c>
    </row>
    <row r="17" spans="1:13" x14ac:dyDescent="0.2">
      <c r="A17" s="165" t="s">
        <v>15</v>
      </c>
      <c r="B17" s="166">
        <v>72</v>
      </c>
      <c r="C17" s="166">
        <v>37</v>
      </c>
      <c r="D17" s="166">
        <v>316</v>
      </c>
      <c r="E17" s="167">
        <v>425</v>
      </c>
      <c r="F17" s="166">
        <v>42</v>
      </c>
      <c r="G17" s="166">
        <v>22</v>
      </c>
      <c r="H17" s="168">
        <v>179</v>
      </c>
      <c r="I17" s="169">
        <v>243</v>
      </c>
      <c r="J17" s="170">
        <v>60817.25</v>
      </c>
      <c r="K17" s="170">
        <v>27839.261666666669</v>
      </c>
      <c r="L17" s="170">
        <v>217258.3075</v>
      </c>
      <c r="M17" s="171">
        <v>305914.81916666671</v>
      </c>
    </row>
    <row r="18" spans="1:13" x14ac:dyDescent="0.2">
      <c r="A18" s="172" t="s">
        <v>16</v>
      </c>
      <c r="B18" s="168">
        <v>71</v>
      </c>
      <c r="C18" s="168">
        <v>35</v>
      </c>
      <c r="D18" s="168">
        <v>359</v>
      </c>
      <c r="E18" s="169">
        <v>465</v>
      </c>
      <c r="F18" s="168">
        <v>39</v>
      </c>
      <c r="G18" s="168">
        <v>22</v>
      </c>
      <c r="H18" s="168">
        <v>208</v>
      </c>
      <c r="I18" s="169">
        <v>269</v>
      </c>
      <c r="J18" s="170">
        <v>62965.792500000003</v>
      </c>
      <c r="K18" s="170">
        <v>28419.733333333334</v>
      </c>
      <c r="L18" s="170">
        <v>316087.41666666669</v>
      </c>
      <c r="M18" s="171">
        <v>407472.94249999995</v>
      </c>
    </row>
    <row r="19" spans="1:13" x14ac:dyDescent="0.2">
      <c r="A19" s="172" t="s">
        <v>17</v>
      </c>
      <c r="B19" s="168">
        <v>4</v>
      </c>
      <c r="C19" s="168">
        <v>0</v>
      </c>
      <c r="D19" s="168">
        <v>15</v>
      </c>
      <c r="E19" s="169">
        <v>19</v>
      </c>
      <c r="F19" s="168">
        <v>3</v>
      </c>
      <c r="G19" s="168">
        <v>0</v>
      </c>
      <c r="H19" s="168">
        <v>7</v>
      </c>
      <c r="I19" s="169">
        <v>10</v>
      </c>
      <c r="J19" s="170">
        <v>2292.3333333333335</v>
      </c>
      <c r="K19" s="170">
        <v>0</v>
      </c>
      <c r="L19" s="170">
        <v>6794.2333333333336</v>
      </c>
      <c r="M19" s="171">
        <v>9086.5666666666675</v>
      </c>
    </row>
    <row r="20" spans="1:13" x14ac:dyDescent="0.2">
      <c r="A20" s="172" t="s">
        <v>18</v>
      </c>
      <c r="B20" s="168">
        <v>279</v>
      </c>
      <c r="C20" s="168">
        <v>53</v>
      </c>
      <c r="D20" s="168">
        <v>1028</v>
      </c>
      <c r="E20" s="169">
        <v>1360</v>
      </c>
      <c r="F20" s="168">
        <v>154</v>
      </c>
      <c r="G20" s="168">
        <v>32</v>
      </c>
      <c r="H20" s="168">
        <v>591</v>
      </c>
      <c r="I20" s="169">
        <v>777</v>
      </c>
      <c r="J20" s="170">
        <v>337428.70416666666</v>
      </c>
      <c r="K20" s="170">
        <v>50622.216666666667</v>
      </c>
      <c r="L20" s="170">
        <v>966010.63</v>
      </c>
      <c r="M20" s="171">
        <v>1354061.5508333333</v>
      </c>
    </row>
    <row r="21" spans="1:13" x14ac:dyDescent="0.2">
      <c r="A21" s="172" t="s">
        <v>19</v>
      </c>
      <c r="B21" s="168">
        <v>456</v>
      </c>
      <c r="C21" s="168">
        <v>154</v>
      </c>
      <c r="D21" s="168">
        <v>1839</v>
      </c>
      <c r="E21" s="169">
        <v>2449</v>
      </c>
      <c r="F21" s="168">
        <v>232</v>
      </c>
      <c r="G21" s="168">
        <v>85</v>
      </c>
      <c r="H21" s="168">
        <v>1098</v>
      </c>
      <c r="I21" s="169">
        <v>1415</v>
      </c>
      <c r="J21" s="170">
        <v>386639.69500000001</v>
      </c>
      <c r="K21" s="170">
        <v>99296.090833333321</v>
      </c>
      <c r="L21" s="170">
        <v>1272749.4974999998</v>
      </c>
      <c r="M21" s="171">
        <v>1758685.2833333332</v>
      </c>
    </row>
    <row r="22" spans="1:13" x14ac:dyDescent="0.2">
      <c r="A22" s="172" t="s">
        <v>20</v>
      </c>
      <c r="B22" s="168">
        <v>5</v>
      </c>
      <c r="C22" s="168">
        <v>1</v>
      </c>
      <c r="D22" s="168">
        <v>23</v>
      </c>
      <c r="E22" s="169">
        <v>29</v>
      </c>
      <c r="F22" s="168">
        <v>4</v>
      </c>
      <c r="G22" s="168">
        <v>1</v>
      </c>
      <c r="H22" s="168">
        <v>17</v>
      </c>
      <c r="I22" s="169">
        <v>22</v>
      </c>
      <c r="J22" s="170">
        <v>3407.0400000000004</v>
      </c>
      <c r="K22" s="170">
        <v>518.70000000000005</v>
      </c>
      <c r="L22" s="170">
        <v>14322.49</v>
      </c>
      <c r="M22" s="171">
        <v>18248.23</v>
      </c>
    </row>
    <row r="23" spans="1:13" x14ac:dyDescent="0.2">
      <c r="A23" s="172" t="s">
        <v>21</v>
      </c>
      <c r="B23" s="168">
        <v>63</v>
      </c>
      <c r="C23" s="168">
        <v>5</v>
      </c>
      <c r="D23" s="168">
        <v>103</v>
      </c>
      <c r="E23" s="169">
        <v>171</v>
      </c>
      <c r="F23" s="168">
        <v>32</v>
      </c>
      <c r="G23" s="168">
        <v>3</v>
      </c>
      <c r="H23" s="168">
        <v>58</v>
      </c>
      <c r="I23" s="169">
        <v>93</v>
      </c>
      <c r="J23" s="170">
        <v>31810.133333333335</v>
      </c>
      <c r="K23" s="170">
        <v>2596.9666666666667</v>
      </c>
      <c r="L23" s="170">
        <v>48233.65083333334</v>
      </c>
      <c r="M23" s="171">
        <v>82640.750833333339</v>
      </c>
    </row>
    <row r="24" spans="1:13" x14ac:dyDescent="0.2">
      <c r="A24" s="172" t="s">
        <v>22</v>
      </c>
      <c r="B24" s="168">
        <v>44</v>
      </c>
      <c r="C24" s="168">
        <v>11</v>
      </c>
      <c r="D24" s="168">
        <v>116</v>
      </c>
      <c r="E24" s="169">
        <v>171</v>
      </c>
      <c r="F24" s="168">
        <v>22</v>
      </c>
      <c r="G24" s="168">
        <v>6</v>
      </c>
      <c r="H24" s="168">
        <v>61</v>
      </c>
      <c r="I24" s="169">
        <v>89</v>
      </c>
      <c r="J24" s="170">
        <v>27020.489166666666</v>
      </c>
      <c r="K24" s="170">
        <v>6288.2733333333335</v>
      </c>
      <c r="L24" s="170">
        <v>55896.424999999996</v>
      </c>
      <c r="M24" s="171">
        <v>89205.1875</v>
      </c>
    </row>
    <row r="25" spans="1:13" x14ac:dyDescent="0.2">
      <c r="A25" s="172" t="s">
        <v>23</v>
      </c>
      <c r="B25" s="168">
        <v>2</v>
      </c>
      <c r="C25" s="168">
        <v>0</v>
      </c>
      <c r="D25" s="168">
        <v>72</v>
      </c>
      <c r="E25" s="169">
        <v>74</v>
      </c>
      <c r="F25" s="168">
        <v>1</v>
      </c>
      <c r="G25" s="168">
        <v>0</v>
      </c>
      <c r="H25" s="168">
        <v>47</v>
      </c>
      <c r="I25" s="169">
        <v>48</v>
      </c>
      <c r="J25" s="170">
        <v>1294.02</v>
      </c>
      <c r="K25" s="170">
        <v>0</v>
      </c>
      <c r="L25" s="170">
        <v>42548.902500000004</v>
      </c>
      <c r="M25" s="171">
        <v>43842.922500000008</v>
      </c>
    </row>
    <row r="26" spans="1:13" x14ac:dyDescent="0.2">
      <c r="A26" s="172" t="s">
        <v>24</v>
      </c>
      <c r="B26" s="168">
        <v>45</v>
      </c>
      <c r="C26" s="168">
        <v>17</v>
      </c>
      <c r="D26" s="168">
        <v>248</v>
      </c>
      <c r="E26" s="169">
        <v>310</v>
      </c>
      <c r="F26" s="168">
        <v>21</v>
      </c>
      <c r="G26" s="168">
        <v>11</v>
      </c>
      <c r="H26" s="168">
        <v>157</v>
      </c>
      <c r="I26" s="169">
        <v>189</v>
      </c>
      <c r="J26" s="170">
        <v>20807.670000000002</v>
      </c>
      <c r="K26" s="170">
        <v>7482.1933333333336</v>
      </c>
      <c r="L26" s="170">
        <v>141024.57416666666</v>
      </c>
      <c r="M26" s="171">
        <v>169314.4375</v>
      </c>
    </row>
    <row r="27" spans="1:13" x14ac:dyDescent="0.2">
      <c r="A27" s="172" t="s">
        <v>25</v>
      </c>
      <c r="B27" s="168">
        <v>43</v>
      </c>
      <c r="C27" s="168">
        <v>42</v>
      </c>
      <c r="D27" s="168">
        <v>298</v>
      </c>
      <c r="E27" s="169">
        <v>383</v>
      </c>
      <c r="F27" s="168">
        <v>24</v>
      </c>
      <c r="G27" s="168">
        <v>22</v>
      </c>
      <c r="H27" s="168">
        <v>179</v>
      </c>
      <c r="I27" s="169">
        <v>225</v>
      </c>
      <c r="J27" s="170">
        <v>24781.33666666667</v>
      </c>
      <c r="K27" s="170">
        <v>25826.959166666667</v>
      </c>
      <c r="L27" s="170">
        <v>142956.62333333332</v>
      </c>
      <c r="M27" s="171">
        <v>193564.91916666666</v>
      </c>
    </row>
    <row r="28" spans="1:13" x14ac:dyDescent="0.2">
      <c r="A28" s="172" t="s">
        <v>26</v>
      </c>
      <c r="B28" s="168">
        <v>7</v>
      </c>
      <c r="C28" s="168">
        <v>3</v>
      </c>
      <c r="D28" s="168">
        <v>101</v>
      </c>
      <c r="E28" s="169">
        <v>111</v>
      </c>
      <c r="F28" s="168">
        <v>4</v>
      </c>
      <c r="G28" s="168">
        <v>2</v>
      </c>
      <c r="H28" s="168">
        <v>60</v>
      </c>
      <c r="I28" s="169">
        <v>66</v>
      </c>
      <c r="J28" s="170">
        <v>3390.3999999999996</v>
      </c>
      <c r="K28" s="170">
        <v>151.34166666666667</v>
      </c>
      <c r="L28" s="170">
        <v>48680.84</v>
      </c>
      <c r="M28" s="171">
        <v>52222.581666666672</v>
      </c>
    </row>
    <row r="29" spans="1:13" x14ac:dyDescent="0.2">
      <c r="A29" s="172" t="s">
        <v>27</v>
      </c>
      <c r="B29" s="168">
        <v>2180</v>
      </c>
      <c r="C29" s="168">
        <v>260</v>
      </c>
      <c r="D29" s="168">
        <v>1981</v>
      </c>
      <c r="E29" s="169">
        <v>4421</v>
      </c>
      <c r="F29" s="168">
        <v>1220</v>
      </c>
      <c r="G29" s="168">
        <v>149</v>
      </c>
      <c r="H29" s="168">
        <v>1200</v>
      </c>
      <c r="I29" s="169">
        <v>2569</v>
      </c>
      <c r="J29" s="170">
        <v>1722164.5133333334</v>
      </c>
      <c r="K29" s="170">
        <v>153470.64416666667</v>
      </c>
      <c r="L29" s="170">
        <v>1212677.2666666666</v>
      </c>
      <c r="M29" s="171">
        <v>3088312.4241666663</v>
      </c>
    </row>
    <row r="30" spans="1:13" x14ac:dyDescent="0.2">
      <c r="A30" s="173" t="s">
        <v>187</v>
      </c>
      <c r="B30" s="174">
        <v>4198</v>
      </c>
      <c r="C30" s="174">
        <v>936</v>
      </c>
      <c r="D30" s="174">
        <v>10033</v>
      </c>
      <c r="E30" s="174">
        <v>15167</v>
      </c>
      <c r="F30" s="174">
        <v>2288</v>
      </c>
      <c r="G30" s="174">
        <v>532</v>
      </c>
      <c r="H30" s="174">
        <v>5971</v>
      </c>
      <c r="I30" s="174">
        <v>8791</v>
      </c>
      <c r="J30" s="175">
        <v>3442766.145</v>
      </c>
      <c r="K30" s="175">
        <v>597949.19166666665</v>
      </c>
      <c r="L30" s="175">
        <v>6766814.9358333349</v>
      </c>
      <c r="M30" s="175">
        <v>10807530.272499999</v>
      </c>
    </row>
  </sheetData>
  <mergeCells count="6">
    <mergeCell ref="A2:M2"/>
    <mergeCell ref="A3:M3"/>
    <mergeCell ref="A4:A5"/>
    <mergeCell ref="B4:E4"/>
    <mergeCell ref="F4:I4"/>
    <mergeCell ref="J4:M4"/>
  </mergeCells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A7" sqref="A7"/>
    </sheetView>
  </sheetViews>
  <sheetFormatPr defaultRowHeight="15" x14ac:dyDescent="0.2"/>
  <cols>
    <col min="1" max="1" width="10.77734375" customWidth="1"/>
    <col min="2" max="2" width="9.77734375" customWidth="1"/>
    <col min="10" max="11" width="9.6640625" customWidth="1"/>
    <col min="12" max="12" width="9.77734375" customWidth="1"/>
    <col min="13" max="13" width="10.44140625" customWidth="1"/>
    <col min="14" max="14" width="10.5546875" customWidth="1"/>
  </cols>
  <sheetData>
    <row r="1" spans="1:14" x14ac:dyDescent="0.2">
      <c r="B1" s="229" t="s">
        <v>199</v>
      </c>
      <c r="C1" s="229"/>
      <c r="D1" s="229"/>
      <c r="E1" s="229"/>
      <c r="F1" s="229"/>
      <c r="G1" s="229"/>
      <c r="H1" s="235"/>
      <c r="I1" s="235"/>
      <c r="J1" s="235"/>
      <c r="K1" s="235"/>
      <c r="L1" s="235"/>
      <c r="M1" s="235"/>
    </row>
    <row r="2" spans="1:14" ht="15.75" thickBot="1" x14ac:dyDescent="0.25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</row>
    <row r="3" spans="1:14" ht="17.25" thickTop="1" thickBot="1" x14ac:dyDescent="0.25">
      <c r="A3" s="251" t="s">
        <v>195</v>
      </c>
      <c r="B3" s="251"/>
      <c r="C3" s="201"/>
      <c r="D3" s="201"/>
      <c r="E3" s="201"/>
      <c r="F3" s="201"/>
      <c r="G3" s="201"/>
      <c r="H3" s="201"/>
      <c r="I3" s="201"/>
      <c r="J3" s="252" t="s">
        <v>196</v>
      </c>
      <c r="K3" s="252"/>
      <c r="L3" s="201"/>
      <c r="M3" s="201"/>
      <c r="N3" s="201"/>
    </row>
    <row r="4" spans="1:14" ht="16.5" thickTop="1" thickBot="1" x14ac:dyDescent="0.25">
      <c r="A4" s="201"/>
      <c r="B4" s="201"/>
      <c r="C4" s="201"/>
      <c r="D4" s="201"/>
      <c r="E4" s="201"/>
      <c r="F4" s="201"/>
      <c r="G4" s="201"/>
      <c r="H4" s="201"/>
      <c r="I4" s="201"/>
      <c r="J4" s="252"/>
      <c r="K4" s="252"/>
      <c r="L4" s="201"/>
      <c r="M4" s="201"/>
      <c r="N4" s="201"/>
    </row>
    <row r="5" spans="1:14" ht="16.5" thickTop="1" thickBot="1" x14ac:dyDescent="0.25">
      <c r="A5" s="201"/>
      <c r="B5" s="253" t="s">
        <v>197</v>
      </c>
      <c r="C5" s="254" t="s">
        <v>198</v>
      </c>
      <c r="D5" s="254"/>
      <c r="E5" s="254"/>
      <c r="F5" s="254"/>
      <c r="G5" s="254"/>
      <c r="H5" s="254"/>
      <c r="I5" s="201"/>
      <c r="J5" s="252"/>
      <c r="K5" s="252"/>
      <c r="L5" s="201"/>
      <c r="M5" s="201"/>
      <c r="N5" s="201"/>
    </row>
    <row r="6" spans="1:14" ht="15.75" thickTop="1" x14ac:dyDescent="0.2">
      <c r="A6" s="201"/>
      <c r="B6" s="253"/>
      <c r="C6" s="254"/>
      <c r="D6" s="254"/>
      <c r="E6" s="254"/>
      <c r="F6" s="254"/>
      <c r="G6" s="254"/>
      <c r="H6" s="254"/>
      <c r="I6" s="201"/>
      <c r="J6" s="201"/>
      <c r="K6" s="201"/>
      <c r="L6" s="201"/>
      <c r="M6" s="201"/>
      <c r="N6" s="201"/>
    </row>
    <row r="7" spans="1:14" x14ac:dyDescent="0.2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</row>
    <row r="8" spans="1:14" ht="15.75" x14ac:dyDescent="0.25">
      <c r="A8" s="247" t="s">
        <v>112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</row>
    <row r="9" spans="1:14" x14ac:dyDescent="0.2">
      <c r="A9" s="201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</row>
    <row r="10" spans="1:14" x14ac:dyDescent="0.2">
      <c r="A10" s="201"/>
      <c r="B10" s="202"/>
      <c r="C10" s="248" t="s">
        <v>183</v>
      </c>
      <c r="D10" s="248"/>
      <c r="E10" s="248"/>
      <c r="F10" s="248"/>
      <c r="G10" s="249" t="s">
        <v>184</v>
      </c>
      <c r="H10" s="249"/>
      <c r="I10" s="249"/>
      <c r="J10" s="249"/>
      <c r="K10" s="250" t="s">
        <v>185</v>
      </c>
      <c r="L10" s="250"/>
      <c r="M10" s="250"/>
      <c r="N10" s="250"/>
    </row>
    <row r="11" spans="1:14" x14ac:dyDescent="0.2">
      <c r="A11" s="201"/>
      <c r="B11" s="203" t="s">
        <v>28</v>
      </c>
      <c r="C11" s="204" t="s">
        <v>0</v>
      </c>
      <c r="D11" s="204" t="s">
        <v>1</v>
      </c>
      <c r="E11" s="204" t="s">
        <v>186</v>
      </c>
      <c r="F11" s="204" t="s">
        <v>187</v>
      </c>
      <c r="G11" s="205" t="s">
        <v>0</v>
      </c>
      <c r="H11" s="205" t="s">
        <v>1</v>
      </c>
      <c r="I11" s="205" t="s">
        <v>186</v>
      </c>
      <c r="J11" s="205" t="s">
        <v>187</v>
      </c>
      <c r="K11" s="206" t="s">
        <v>0</v>
      </c>
      <c r="L11" s="206" t="s">
        <v>1</v>
      </c>
      <c r="M11" s="206" t="s">
        <v>186</v>
      </c>
      <c r="N11" s="206" t="s">
        <v>187</v>
      </c>
    </row>
    <row r="12" spans="1:14" x14ac:dyDescent="0.2">
      <c r="A12" s="201"/>
      <c r="B12" s="207" t="s">
        <v>4</v>
      </c>
      <c r="C12" s="208">
        <v>13</v>
      </c>
      <c r="D12" s="208">
        <v>8</v>
      </c>
      <c r="E12" s="208">
        <v>153</v>
      </c>
      <c r="F12" s="209">
        <v>174</v>
      </c>
      <c r="G12" s="208">
        <v>8</v>
      </c>
      <c r="H12" s="208">
        <v>4</v>
      </c>
      <c r="I12" s="210">
        <v>81</v>
      </c>
      <c r="J12" s="211">
        <v>93</v>
      </c>
      <c r="K12" s="212">
        <v>6114.5933333333332</v>
      </c>
      <c r="L12" s="212">
        <v>3495.2233333333334</v>
      </c>
      <c r="M12" s="212">
        <v>84878.53833333333</v>
      </c>
      <c r="N12" s="213">
        <v>94488.354999999996</v>
      </c>
    </row>
    <row r="13" spans="1:14" x14ac:dyDescent="0.2">
      <c r="A13" s="201"/>
      <c r="B13" s="207" t="s">
        <v>5</v>
      </c>
      <c r="C13" s="208">
        <v>50</v>
      </c>
      <c r="D13" s="208">
        <v>54</v>
      </c>
      <c r="E13" s="208">
        <v>413</v>
      </c>
      <c r="F13" s="209">
        <v>517</v>
      </c>
      <c r="G13" s="208">
        <v>28</v>
      </c>
      <c r="H13" s="208">
        <v>30</v>
      </c>
      <c r="I13" s="210">
        <v>231</v>
      </c>
      <c r="J13" s="211">
        <v>289</v>
      </c>
      <c r="K13" s="212">
        <v>35604.67083333333</v>
      </c>
      <c r="L13" s="212">
        <v>34780.958333333336</v>
      </c>
      <c r="M13" s="212">
        <v>248290.14166666663</v>
      </c>
      <c r="N13" s="213">
        <v>318675.77083333331</v>
      </c>
    </row>
    <row r="14" spans="1:14" x14ac:dyDescent="0.2">
      <c r="A14" s="201"/>
      <c r="B14" s="207" t="s">
        <v>6</v>
      </c>
      <c r="C14" s="208">
        <v>691</v>
      </c>
      <c r="D14" s="208">
        <v>146</v>
      </c>
      <c r="E14" s="208">
        <v>2007</v>
      </c>
      <c r="F14" s="209">
        <v>2844</v>
      </c>
      <c r="G14" s="208">
        <v>347</v>
      </c>
      <c r="H14" s="208">
        <v>84</v>
      </c>
      <c r="I14" s="210">
        <v>1222</v>
      </c>
      <c r="J14" s="211">
        <v>1653</v>
      </c>
      <c r="K14" s="212">
        <v>619534.43499999994</v>
      </c>
      <c r="L14" s="212">
        <v>99220.799166666649</v>
      </c>
      <c r="M14" s="212">
        <v>1362504.7041666666</v>
      </c>
      <c r="N14" s="213">
        <v>2081259.9383333332</v>
      </c>
    </row>
    <row r="15" spans="1:14" x14ac:dyDescent="0.2">
      <c r="A15" s="201"/>
      <c r="B15" s="207" t="s">
        <v>7</v>
      </c>
      <c r="C15" s="208">
        <v>4</v>
      </c>
      <c r="D15" s="208">
        <v>8</v>
      </c>
      <c r="E15" s="208">
        <v>95</v>
      </c>
      <c r="F15" s="209">
        <v>107</v>
      </c>
      <c r="G15" s="208">
        <v>2</v>
      </c>
      <c r="H15" s="208">
        <v>5</v>
      </c>
      <c r="I15" s="210">
        <v>56</v>
      </c>
      <c r="J15" s="211">
        <v>63</v>
      </c>
      <c r="K15" s="212">
        <v>2748.7633333333338</v>
      </c>
      <c r="L15" s="212">
        <v>4243.915</v>
      </c>
      <c r="M15" s="212">
        <v>46454.59</v>
      </c>
      <c r="N15" s="213">
        <v>53447.268333333333</v>
      </c>
    </row>
    <row r="16" spans="1:14" x14ac:dyDescent="0.2">
      <c r="A16" s="201"/>
      <c r="B16" s="207" t="s">
        <v>8</v>
      </c>
      <c r="C16" s="208">
        <v>19</v>
      </c>
      <c r="D16" s="208">
        <v>0</v>
      </c>
      <c r="E16" s="208">
        <v>73</v>
      </c>
      <c r="F16" s="209">
        <v>92</v>
      </c>
      <c r="G16" s="208">
        <v>13</v>
      </c>
      <c r="H16" s="208">
        <v>0</v>
      </c>
      <c r="I16" s="210">
        <v>43</v>
      </c>
      <c r="J16" s="211">
        <v>56</v>
      </c>
      <c r="K16" s="212">
        <v>9857.4666666666672</v>
      </c>
      <c r="L16" s="212">
        <v>0</v>
      </c>
      <c r="M16" s="212">
        <v>37888.489166666666</v>
      </c>
      <c r="N16" s="213">
        <v>47745.955833333333</v>
      </c>
    </row>
    <row r="17" spans="1:14" x14ac:dyDescent="0.2">
      <c r="A17" s="201"/>
      <c r="B17" s="207" t="s">
        <v>9</v>
      </c>
      <c r="C17" s="208">
        <v>15</v>
      </c>
      <c r="D17" s="208">
        <v>6</v>
      </c>
      <c r="E17" s="208">
        <v>156</v>
      </c>
      <c r="F17" s="209">
        <v>177</v>
      </c>
      <c r="G17" s="208">
        <v>9</v>
      </c>
      <c r="H17" s="208">
        <v>3</v>
      </c>
      <c r="I17" s="210">
        <v>96</v>
      </c>
      <c r="J17" s="211">
        <v>108</v>
      </c>
      <c r="K17" s="212">
        <v>14383.07</v>
      </c>
      <c r="L17" s="212">
        <v>6069.57</v>
      </c>
      <c r="M17" s="212">
        <v>109714.72416666667</v>
      </c>
      <c r="N17" s="213">
        <v>130167.36416666668</v>
      </c>
    </row>
    <row r="18" spans="1:14" x14ac:dyDescent="0.2">
      <c r="A18" s="201"/>
      <c r="B18" s="207" t="s">
        <v>10</v>
      </c>
      <c r="C18" s="208">
        <v>26</v>
      </c>
      <c r="D18" s="208">
        <v>15</v>
      </c>
      <c r="E18" s="208">
        <v>160</v>
      </c>
      <c r="F18" s="209">
        <v>201</v>
      </c>
      <c r="G18" s="208">
        <v>16</v>
      </c>
      <c r="H18" s="208">
        <v>9</v>
      </c>
      <c r="I18" s="210">
        <v>99</v>
      </c>
      <c r="J18" s="211">
        <v>124</v>
      </c>
      <c r="K18" s="212">
        <v>18319.361666666668</v>
      </c>
      <c r="L18" s="212">
        <v>8001.6733333333332</v>
      </c>
      <c r="M18" s="212">
        <v>86382.930833333332</v>
      </c>
      <c r="N18" s="213">
        <v>112703.96583333332</v>
      </c>
    </row>
    <row r="19" spans="1:14" x14ac:dyDescent="0.2">
      <c r="A19" s="201"/>
      <c r="B19" s="207" t="s">
        <v>11</v>
      </c>
      <c r="C19" s="208">
        <v>45</v>
      </c>
      <c r="D19" s="208">
        <v>24</v>
      </c>
      <c r="E19" s="208">
        <v>289</v>
      </c>
      <c r="F19" s="209">
        <v>358</v>
      </c>
      <c r="G19" s="208">
        <v>27</v>
      </c>
      <c r="H19" s="208">
        <v>12</v>
      </c>
      <c r="I19" s="210">
        <v>170</v>
      </c>
      <c r="J19" s="211">
        <v>209</v>
      </c>
      <c r="K19" s="212">
        <v>30565.166666666668</v>
      </c>
      <c r="L19" s="212">
        <v>18951.616666666665</v>
      </c>
      <c r="M19" s="212">
        <v>186620.96916666665</v>
      </c>
      <c r="N19" s="213">
        <v>236137.75249999997</v>
      </c>
    </row>
    <row r="20" spans="1:14" x14ac:dyDescent="0.2">
      <c r="A20" s="201"/>
      <c r="B20" s="207" t="s">
        <v>153</v>
      </c>
      <c r="C20" s="208">
        <v>9</v>
      </c>
      <c r="D20" s="208">
        <v>6</v>
      </c>
      <c r="E20" s="208">
        <v>117</v>
      </c>
      <c r="F20" s="209">
        <v>132</v>
      </c>
      <c r="G20" s="208">
        <v>6</v>
      </c>
      <c r="H20" s="208">
        <v>4</v>
      </c>
      <c r="I20" s="210">
        <v>75</v>
      </c>
      <c r="J20" s="211">
        <v>85</v>
      </c>
      <c r="K20" s="212">
        <v>5455.6233333333339</v>
      </c>
      <c r="L20" s="212">
        <v>1734.3408333333334</v>
      </c>
      <c r="M20" s="212">
        <v>55356.578333333331</v>
      </c>
      <c r="N20" s="213">
        <v>62546.542500000003</v>
      </c>
    </row>
    <row r="21" spans="1:14" x14ac:dyDescent="0.2">
      <c r="A21" s="201"/>
      <c r="B21" s="207" t="s">
        <v>13</v>
      </c>
      <c r="C21" s="208">
        <v>47</v>
      </c>
      <c r="D21" s="208">
        <v>12</v>
      </c>
      <c r="E21" s="208">
        <v>216</v>
      </c>
      <c r="F21" s="209">
        <v>275</v>
      </c>
      <c r="G21" s="208">
        <v>26</v>
      </c>
      <c r="H21" s="208">
        <v>6</v>
      </c>
      <c r="I21" s="210">
        <v>142</v>
      </c>
      <c r="J21" s="211">
        <v>174</v>
      </c>
      <c r="K21" s="212">
        <v>45100.445</v>
      </c>
      <c r="L21" s="212">
        <v>10323.69</v>
      </c>
      <c r="M21" s="212">
        <v>151992.92333333334</v>
      </c>
      <c r="N21" s="213">
        <v>207417.05833333332</v>
      </c>
    </row>
    <row r="22" spans="1:14" x14ac:dyDescent="0.2">
      <c r="A22" s="201"/>
      <c r="B22" s="207" t="s">
        <v>14</v>
      </c>
      <c r="C22" s="208">
        <v>3</v>
      </c>
      <c r="D22" s="208">
        <v>0</v>
      </c>
      <c r="E22" s="208">
        <v>15</v>
      </c>
      <c r="F22" s="209">
        <v>18</v>
      </c>
      <c r="G22" s="208">
        <v>2</v>
      </c>
      <c r="H22" s="208">
        <v>0</v>
      </c>
      <c r="I22" s="210">
        <v>9</v>
      </c>
      <c r="J22" s="211">
        <v>11</v>
      </c>
      <c r="K22" s="212">
        <v>1553.5</v>
      </c>
      <c r="L22" s="212">
        <v>0</v>
      </c>
      <c r="M22" s="212">
        <v>3192.9841666666666</v>
      </c>
      <c r="N22" s="213">
        <v>4746.4841666666662</v>
      </c>
    </row>
    <row r="23" spans="1:14" x14ac:dyDescent="0.2">
      <c r="A23" s="201"/>
      <c r="B23" s="207" t="s">
        <v>15</v>
      </c>
      <c r="C23" s="208">
        <v>65</v>
      </c>
      <c r="D23" s="208">
        <v>37</v>
      </c>
      <c r="E23" s="208">
        <v>336</v>
      </c>
      <c r="F23" s="209">
        <v>438</v>
      </c>
      <c r="G23" s="208">
        <v>39</v>
      </c>
      <c r="H23" s="208">
        <v>22</v>
      </c>
      <c r="I23" s="210">
        <v>195</v>
      </c>
      <c r="J23" s="211">
        <v>256</v>
      </c>
      <c r="K23" s="212">
        <v>60676.037500000006</v>
      </c>
      <c r="L23" s="212">
        <v>27870.158333333329</v>
      </c>
      <c r="M23" s="212">
        <v>231296.57416666669</v>
      </c>
      <c r="N23" s="213">
        <v>319842.76999999996</v>
      </c>
    </row>
    <row r="24" spans="1:14" x14ac:dyDescent="0.2">
      <c r="A24" s="201"/>
      <c r="B24" s="214" t="s">
        <v>16</v>
      </c>
      <c r="C24" s="210">
        <v>67</v>
      </c>
      <c r="D24" s="210">
        <v>36</v>
      </c>
      <c r="E24" s="210">
        <v>378</v>
      </c>
      <c r="F24" s="211">
        <v>481</v>
      </c>
      <c r="G24" s="210">
        <v>35</v>
      </c>
      <c r="H24" s="210">
        <v>21</v>
      </c>
      <c r="I24" s="210">
        <v>223</v>
      </c>
      <c r="J24" s="211">
        <v>279</v>
      </c>
      <c r="K24" s="212">
        <v>63489.876666666671</v>
      </c>
      <c r="L24" s="212">
        <v>32601.573333333334</v>
      </c>
      <c r="M24" s="212">
        <v>320635.47750000004</v>
      </c>
      <c r="N24" s="213">
        <v>416726.92749999999</v>
      </c>
    </row>
    <row r="25" spans="1:14" x14ac:dyDescent="0.2">
      <c r="A25" s="201"/>
      <c r="B25" s="214" t="s">
        <v>17</v>
      </c>
      <c r="C25" s="210">
        <v>4</v>
      </c>
      <c r="D25" s="210">
        <v>0</v>
      </c>
      <c r="E25" s="210">
        <v>12</v>
      </c>
      <c r="F25" s="211">
        <v>16</v>
      </c>
      <c r="G25" s="210">
        <v>3</v>
      </c>
      <c r="H25" s="210">
        <v>0</v>
      </c>
      <c r="I25" s="210">
        <v>6</v>
      </c>
      <c r="J25" s="211">
        <v>9</v>
      </c>
      <c r="K25" s="212">
        <v>2034.5</v>
      </c>
      <c r="L25" s="212">
        <v>0</v>
      </c>
      <c r="M25" s="212">
        <v>6303.7000000000007</v>
      </c>
      <c r="N25" s="213">
        <v>8338.2000000000007</v>
      </c>
    </row>
    <row r="26" spans="1:14" x14ac:dyDescent="0.2">
      <c r="A26" s="201"/>
      <c r="B26" s="214" t="s">
        <v>18</v>
      </c>
      <c r="C26" s="210">
        <v>262</v>
      </c>
      <c r="D26" s="210">
        <v>49</v>
      </c>
      <c r="E26" s="210">
        <v>1055</v>
      </c>
      <c r="F26" s="211">
        <v>1366</v>
      </c>
      <c r="G26" s="210">
        <v>143</v>
      </c>
      <c r="H26" s="210">
        <v>30</v>
      </c>
      <c r="I26" s="210">
        <v>610</v>
      </c>
      <c r="J26" s="211">
        <v>783</v>
      </c>
      <c r="K26" s="212">
        <v>299965.16333333333</v>
      </c>
      <c r="L26" s="212">
        <v>42862.494999999995</v>
      </c>
      <c r="M26" s="212">
        <v>985936.32583333331</v>
      </c>
      <c r="N26" s="213">
        <v>1328763.9841666666</v>
      </c>
    </row>
    <row r="27" spans="1:14" x14ac:dyDescent="0.2">
      <c r="A27" s="201"/>
      <c r="B27" s="214" t="s">
        <v>19</v>
      </c>
      <c r="C27" s="210">
        <v>435</v>
      </c>
      <c r="D27" s="210">
        <v>163</v>
      </c>
      <c r="E27" s="210">
        <v>1928</v>
      </c>
      <c r="F27" s="211">
        <v>2526</v>
      </c>
      <c r="G27" s="210">
        <v>233</v>
      </c>
      <c r="H27" s="210">
        <v>87</v>
      </c>
      <c r="I27" s="210">
        <v>1158</v>
      </c>
      <c r="J27" s="211">
        <v>1478</v>
      </c>
      <c r="K27" s="212">
        <v>362061.63500000001</v>
      </c>
      <c r="L27" s="212">
        <v>107336.22249999999</v>
      </c>
      <c r="M27" s="212">
        <v>1334067.8108333333</v>
      </c>
      <c r="N27" s="213">
        <v>1803465.6683333332</v>
      </c>
    </row>
    <row r="28" spans="1:14" x14ac:dyDescent="0.2">
      <c r="A28" s="201"/>
      <c r="B28" s="214" t="s">
        <v>20</v>
      </c>
      <c r="C28" s="210">
        <v>5</v>
      </c>
      <c r="D28" s="210">
        <v>1</v>
      </c>
      <c r="E28" s="210">
        <v>31</v>
      </c>
      <c r="F28" s="211">
        <v>37</v>
      </c>
      <c r="G28" s="210">
        <v>4</v>
      </c>
      <c r="H28" s="210">
        <v>1</v>
      </c>
      <c r="I28" s="210">
        <v>20</v>
      </c>
      <c r="J28" s="211">
        <v>25</v>
      </c>
      <c r="K28" s="212">
        <v>2842.2333333333331</v>
      </c>
      <c r="L28" s="212">
        <v>103.74</v>
      </c>
      <c r="M28" s="212">
        <v>15457.433333333332</v>
      </c>
      <c r="N28" s="213">
        <v>18403.406666666666</v>
      </c>
    </row>
    <row r="29" spans="1:14" x14ac:dyDescent="0.2">
      <c r="A29" s="201"/>
      <c r="B29" s="214" t="s">
        <v>21</v>
      </c>
      <c r="C29" s="210">
        <v>57</v>
      </c>
      <c r="D29" s="210">
        <v>5</v>
      </c>
      <c r="E29" s="210">
        <v>102</v>
      </c>
      <c r="F29" s="211">
        <v>164</v>
      </c>
      <c r="G29" s="210">
        <v>29</v>
      </c>
      <c r="H29" s="210">
        <v>3</v>
      </c>
      <c r="I29" s="210">
        <v>57</v>
      </c>
      <c r="J29" s="211">
        <v>89</v>
      </c>
      <c r="K29" s="212">
        <v>31573.316666666666</v>
      </c>
      <c r="L29" s="212">
        <v>2788.5</v>
      </c>
      <c r="M29" s="212">
        <v>49770.5</v>
      </c>
      <c r="N29" s="213">
        <v>84132.316666666666</v>
      </c>
    </row>
    <row r="30" spans="1:14" x14ac:dyDescent="0.2">
      <c r="A30" s="201"/>
      <c r="B30" s="214" t="s">
        <v>22</v>
      </c>
      <c r="C30" s="210">
        <v>38</v>
      </c>
      <c r="D30" s="210">
        <v>11</v>
      </c>
      <c r="E30" s="210">
        <v>121</v>
      </c>
      <c r="F30" s="211">
        <v>170</v>
      </c>
      <c r="G30" s="210">
        <v>18</v>
      </c>
      <c r="H30" s="210">
        <v>6</v>
      </c>
      <c r="I30" s="210">
        <v>65</v>
      </c>
      <c r="J30" s="211">
        <v>89</v>
      </c>
      <c r="K30" s="212">
        <v>28052.266666666666</v>
      </c>
      <c r="L30" s="212">
        <v>5924.9666666666662</v>
      </c>
      <c r="M30" s="212">
        <v>61213.468333333331</v>
      </c>
      <c r="N30" s="213">
        <v>95190.70166666666</v>
      </c>
    </row>
    <row r="31" spans="1:14" x14ac:dyDescent="0.2">
      <c r="A31" s="201"/>
      <c r="B31" s="214" t="s">
        <v>23</v>
      </c>
      <c r="C31" s="210">
        <v>2</v>
      </c>
      <c r="D31" s="210">
        <v>0</v>
      </c>
      <c r="E31" s="210">
        <v>71</v>
      </c>
      <c r="F31" s="211">
        <v>73</v>
      </c>
      <c r="G31" s="210">
        <v>1</v>
      </c>
      <c r="H31" s="210">
        <v>0</v>
      </c>
      <c r="I31" s="210">
        <v>46</v>
      </c>
      <c r="J31" s="211">
        <v>47</v>
      </c>
      <c r="K31" s="212">
        <v>1293.9983333333332</v>
      </c>
      <c r="L31" s="212">
        <v>0</v>
      </c>
      <c r="M31" s="212">
        <v>39899.892499999994</v>
      </c>
      <c r="N31" s="213">
        <v>41193.890833333331</v>
      </c>
    </row>
    <row r="32" spans="1:14" x14ac:dyDescent="0.2">
      <c r="A32" s="201"/>
      <c r="B32" s="214" t="s">
        <v>24</v>
      </c>
      <c r="C32" s="210">
        <v>47</v>
      </c>
      <c r="D32" s="210">
        <v>15</v>
      </c>
      <c r="E32" s="210">
        <v>263</v>
      </c>
      <c r="F32" s="211">
        <v>325</v>
      </c>
      <c r="G32" s="210">
        <v>21</v>
      </c>
      <c r="H32" s="210">
        <v>10</v>
      </c>
      <c r="I32" s="210">
        <v>170</v>
      </c>
      <c r="J32" s="211">
        <v>201</v>
      </c>
      <c r="K32" s="212">
        <v>18399.96166666667</v>
      </c>
      <c r="L32" s="212">
        <v>6007.3433333333332</v>
      </c>
      <c r="M32" s="212">
        <v>128277.5</v>
      </c>
      <c r="N32" s="213">
        <v>152684.80500000002</v>
      </c>
    </row>
    <row r="33" spans="1:14" x14ac:dyDescent="0.2">
      <c r="A33" s="201"/>
      <c r="B33" s="214" t="s">
        <v>25</v>
      </c>
      <c r="C33" s="210">
        <v>44</v>
      </c>
      <c r="D33" s="210">
        <v>45</v>
      </c>
      <c r="E33" s="210">
        <v>336</v>
      </c>
      <c r="F33" s="211">
        <v>425</v>
      </c>
      <c r="G33" s="210">
        <v>26</v>
      </c>
      <c r="H33" s="210">
        <v>24</v>
      </c>
      <c r="I33" s="210">
        <v>205</v>
      </c>
      <c r="J33" s="211">
        <v>255</v>
      </c>
      <c r="K33" s="212">
        <v>24315.72</v>
      </c>
      <c r="L33" s="212">
        <v>25551.099166666667</v>
      </c>
      <c r="M33" s="212">
        <v>156779.32833333334</v>
      </c>
      <c r="N33" s="213">
        <v>206646.14749999999</v>
      </c>
    </row>
    <row r="34" spans="1:14" x14ac:dyDescent="0.2">
      <c r="A34" s="201"/>
      <c r="B34" s="214" t="s">
        <v>26</v>
      </c>
      <c r="C34" s="210">
        <v>5</v>
      </c>
      <c r="D34" s="210">
        <v>1</v>
      </c>
      <c r="E34" s="210">
        <v>104</v>
      </c>
      <c r="F34" s="211">
        <v>110</v>
      </c>
      <c r="G34" s="210">
        <v>4</v>
      </c>
      <c r="H34" s="210">
        <v>1</v>
      </c>
      <c r="I34" s="210">
        <v>64</v>
      </c>
      <c r="J34" s="211">
        <v>69</v>
      </c>
      <c r="K34" s="212">
        <v>3047.4166666666665</v>
      </c>
      <c r="L34" s="212">
        <v>180.17999999999998</v>
      </c>
      <c r="M34" s="212">
        <v>49608.823333333334</v>
      </c>
      <c r="N34" s="213">
        <v>52836.420000000006</v>
      </c>
    </row>
    <row r="35" spans="1:14" x14ac:dyDescent="0.2">
      <c r="A35" s="201"/>
      <c r="B35" s="214" t="s">
        <v>27</v>
      </c>
      <c r="C35" s="210">
        <v>2134</v>
      </c>
      <c r="D35" s="210">
        <v>247</v>
      </c>
      <c r="E35" s="210">
        <v>2110</v>
      </c>
      <c r="F35" s="211">
        <v>4491</v>
      </c>
      <c r="G35" s="210">
        <v>1189</v>
      </c>
      <c r="H35" s="210">
        <v>143</v>
      </c>
      <c r="I35" s="210">
        <v>1273</v>
      </c>
      <c r="J35" s="211">
        <v>2605</v>
      </c>
      <c r="K35" s="212">
        <v>1682953.9891666668</v>
      </c>
      <c r="L35" s="212">
        <v>151329.96666666667</v>
      </c>
      <c r="M35" s="212">
        <v>1279746.3575000002</v>
      </c>
      <c r="N35" s="213">
        <v>3114030.313333333</v>
      </c>
    </row>
    <row r="36" spans="1:14" x14ac:dyDescent="0.2">
      <c r="A36" s="201"/>
      <c r="B36" s="215" t="s">
        <v>187</v>
      </c>
      <c r="C36" s="216">
        <v>4087</v>
      </c>
      <c r="D36" s="216">
        <v>889</v>
      </c>
      <c r="E36" s="216">
        <v>10541</v>
      </c>
      <c r="F36" s="216">
        <v>15517</v>
      </c>
      <c r="G36" s="216">
        <v>2229</v>
      </c>
      <c r="H36" s="216">
        <v>505</v>
      </c>
      <c r="I36" s="216">
        <v>6316</v>
      </c>
      <c r="J36" s="216">
        <v>9050</v>
      </c>
      <c r="K36" s="217">
        <v>3369943.2108333334</v>
      </c>
      <c r="L36" s="217">
        <v>589378.03166666662</v>
      </c>
      <c r="M36" s="217">
        <v>7032270.7650000006</v>
      </c>
      <c r="N36" s="217">
        <v>10991592.0075</v>
      </c>
    </row>
  </sheetData>
  <mergeCells count="9">
    <mergeCell ref="A8:N8"/>
    <mergeCell ref="C10:F10"/>
    <mergeCell ref="G10:J10"/>
    <mergeCell ref="K10:N10"/>
    <mergeCell ref="B1:M1"/>
    <mergeCell ref="A3:B3"/>
    <mergeCell ref="J3:K5"/>
    <mergeCell ref="B5:B6"/>
    <mergeCell ref="C5:H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I10" sqref="I10"/>
    </sheetView>
  </sheetViews>
  <sheetFormatPr defaultRowHeight="15" x14ac:dyDescent="0.2"/>
  <cols>
    <col min="1" max="1" width="3.33203125" customWidth="1"/>
    <col min="2" max="2" width="11" customWidth="1"/>
    <col min="3" max="3" width="6.44140625" customWidth="1"/>
    <col min="4" max="4" width="6.88671875" customWidth="1"/>
    <col min="5" max="5" width="7.5546875" customWidth="1"/>
    <col min="6" max="6" width="7.6640625" customWidth="1"/>
    <col min="7" max="8" width="7.109375" customWidth="1"/>
    <col min="9" max="10" width="7.5546875" customWidth="1"/>
    <col min="11" max="11" width="11.109375" customWidth="1"/>
    <col min="12" max="12" width="11.6640625" customWidth="1"/>
    <col min="13" max="13" width="12" customWidth="1"/>
    <col min="14" max="14" width="11.44140625" customWidth="1"/>
  </cols>
  <sheetData>
    <row r="1" spans="1:14" ht="15.75" x14ac:dyDescent="0.25">
      <c r="D1" s="13" t="s">
        <v>47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22</v>
      </c>
      <c r="D4">
        <v>32</v>
      </c>
      <c r="E4">
        <v>409</v>
      </c>
      <c r="F4" s="22">
        <f t="shared" ref="F4:F27" si="0">SUM(C4:E4)</f>
        <v>463</v>
      </c>
      <c r="G4" s="68">
        <v>12</v>
      </c>
      <c r="H4">
        <v>18</v>
      </c>
      <c r="I4">
        <v>248</v>
      </c>
      <c r="J4" s="22">
        <f t="shared" ref="J4:J27" si="1">SUM(G4:I4)</f>
        <v>278</v>
      </c>
      <c r="K4" s="49">
        <v>4190.5608333333339</v>
      </c>
      <c r="L4" s="49">
        <v>6984.6941666666671</v>
      </c>
      <c r="M4" s="49">
        <v>80081.516666666663</v>
      </c>
      <c r="N4" s="44">
        <f t="shared" ref="N4:N27" si="2">SUM(K4:M4)</f>
        <v>91256.771666666667</v>
      </c>
    </row>
    <row r="5" spans="1:14" x14ac:dyDescent="0.2">
      <c r="A5" s="4">
        <v>2</v>
      </c>
      <c r="B5" s="15" t="s">
        <v>5</v>
      </c>
      <c r="C5">
        <v>83</v>
      </c>
      <c r="D5">
        <v>37</v>
      </c>
      <c r="E5">
        <v>724</v>
      </c>
      <c r="F5" s="22">
        <f t="shared" si="0"/>
        <v>844</v>
      </c>
      <c r="G5" s="68">
        <v>49</v>
      </c>
      <c r="H5">
        <v>21</v>
      </c>
      <c r="I5">
        <v>420</v>
      </c>
      <c r="J5" s="22">
        <f t="shared" si="1"/>
        <v>490</v>
      </c>
      <c r="K5" s="49">
        <v>28907.341666666671</v>
      </c>
      <c r="L5" s="49">
        <v>14895.064166666669</v>
      </c>
      <c r="M5" s="49">
        <v>213670.75166666668</v>
      </c>
      <c r="N5" s="44">
        <f t="shared" si="2"/>
        <v>257473.15750000003</v>
      </c>
    </row>
    <row r="6" spans="1:14" x14ac:dyDescent="0.2">
      <c r="A6" s="4">
        <v>3</v>
      </c>
      <c r="B6" s="15" t="s">
        <v>6</v>
      </c>
      <c r="C6">
        <v>440</v>
      </c>
      <c r="D6">
        <v>128</v>
      </c>
      <c r="E6">
        <v>2706</v>
      </c>
      <c r="F6" s="22">
        <f t="shared" si="0"/>
        <v>3274</v>
      </c>
      <c r="G6" s="68">
        <v>244</v>
      </c>
      <c r="H6">
        <v>81</v>
      </c>
      <c r="I6">
        <v>1658</v>
      </c>
      <c r="J6" s="22">
        <f t="shared" si="1"/>
        <v>1983</v>
      </c>
      <c r="K6" s="49">
        <v>187306.51333333334</v>
      </c>
      <c r="L6" s="49">
        <v>48308.845000000001</v>
      </c>
      <c r="M6" s="49">
        <v>909679.16</v>
      </c>
      <c r="N6" s="44">
        <f t="shared" si="2"/>
        <v>1145294.5183333333</v>
      </c>
    </row>
    <row r="7" spans="1:14" x14ac:dyDescent="0.2">
      <c r="A7" s="4">
        <v>4</v>
      </c>
      <c r="B7" s="15" t="s">
        <v>7</v>
      </c>
      <c r="C7">
        <v>40</v>
      </c>
      <c r="D7">
        <v>14</v>
      </c>
      <c r="E7">
        <v>341</v>
      </c>
      <c r="F7" s="22">
        <f t="shared" si="0"/>
        <v>395</v>
      </c>
      <c r="G7" s="68">
        <v>22</v>
      </c>
      <c r="H7">
        <v>9</v>
      </c>
      <c r="I7">
        <v>202</v>
      </c>
      <c r="J7" s="22">
        <f t="shared" si="1"/>
        <v>233</v>
      </c>
      <c r="K7" s="49">
        <v>13772.611666666666</v>
      </c>
      <c r="L7" s="49">
        <v>4633.9691666666668</v>
      </c>
      <c r="M7" s="49">
        <v>97361.36583333333</v>
      </c>
      <c r="N7" s="44">
        <f t="shared" si="2"/>
        <v>115767.94666666666</v>
      </c>
    </row>
    <row r="8" spans="1:14" x14ac:dyDescent="0.2">
      <c r="A8" s="4">
        <v>5</v>
      </c>
      <c r="B8" s="15" t="s">
        <v>8</v>
      </c>
      <c r="C8">
        <v>26</v>
      </c>
      <c r="D8">
        <v>0</v>
      </c>
      <c r="E8">
        <v>178</v>
      </c>
      <c r="F8" s="22">
        <f t="shared" si="0"/>
        <v>204</v>
      </c>
      <c r="G8" s="68">
        <v>12</v>
      </c>
      <c r="H8">
        <v>0</v>
      </c>
      <c r="I8">
        <v>97</v>
      </c>
      <c r="J8" s="22">
        <f t="shared" si="1"/>
        <v>109</v>
      </c>
      <c r="K8" s="49">
        <v>8212.8366666666661</v>
      </c>
      <c r="L8">
        <v>0</v>
      </c>
      <c r="M8" s="49">
        <v>42228.994166666664</v>
      </c>
      <c r="N8" s="44">
        <f t="shared" si="2"/>
        <v>50441.830833333326</v>
      </c>
    </row>
    <row r="9" spans="1:14" x14ac:dyDescent="0.2">
      <c r="A9" s="4">
        <v>6</v>
      </c>
      <c r="B9" s="15" t="s">
        <v>9</v>
      </c>
      <c r="C9">
        <v>39</v>
      </c>
      <c r="D9">
        <v>17</v>
      </c>
      <c r="E9">
        <v>410</v>
      </c>
      <c r="F9" s="22">
        <f t="shared" si="0"/>
        <v>466</v>
      </c>
      <c r="G9" s="68">
        <v>25</v>
      </c>
      <c r="H9">
        <v>9</v>
      </c>
      <c r="I9">
        <v>270</v>
      </c>
      <c r="J9" s="22">
        <f t="shared" si="1"/>
        <v>304</v>
      </c>
      <c r="K9" s="49">
        <v>17738.640833333335</v>
      </c>
      <c r="L9" s="49">
        <v>4763.1133333333337</v>
      </c>
      <c r="M9" s="49">
        <v>118156.74</v>
      </c>
      <c r="N9" s="44">
        <f t="shared" si="2"/>
        <v>140658.49416666667</v>
      </c>
    </row>
    <row r="10" spans="1:14" x14ac:dyDescent="0.2">
      <c r="A10" s="4">
        <v>7</v>
      </c>
      <c r="B10" s="15" t="s">
        <v>10</v>
      </c>
      <c r="C10">
        <v>63</v>
      </c>
      <c r="D10">
        <v>21</v>
      </c>
      <c r="E10">
        <v>285</v>
      </c>
      <c r="F10" s="22">
        <f t="shared" si="0"/>
        <v>369</v>
      </c>
      <c r="G10" s="68">
        <v>39</v>
      </c>
      <c r="H10">
        <v>14</v>
      </c>
      <c r="I10">
        <v>162</v>
      </c>
      <c r="J10" s="22">
        <f t="shared" si="1"/>
        <v>215</v>
      </c>
      <c r="K10" s="49">
        <v>21904.230833333335</v>
      </c>
      <c r="L10" s="49">
        <v>6373.51</v>
      </c>
      <c r="M10" s="49">
        <v>71734.541666666672</v>
      </c>
      <c r="N10" s="44">
        <f t="shared" si="2"/>
        <v>100012.2825</v>
      </c>
    </row>
    <row r="11" spans="1:14" x14ac:dyDescent="0.2">
      <c r="A11" s="4">
        <v>8</v>
      </c>
      <c r="B11" s="15" t="s">
        <v>11</v>
      </c>
      <c r="C11">
        <v>43</v>
      </c>
      <c r="D11">
        <v>8</v>
      </c>
      <c r="E11">
        <v>499</v>
      </c>
      <c r="F11" s="22">
        <f t="shared" si="0"/>
        <v>550</v>
      </c>
      <c r="G11" s="68">
        <v>20</v>
      </c>
      <c r="H11">
        <v>5</v>
      </c>
      <c r="I11">
        <v>301</v>
      </c>
      <c r="J11" s="22">
        <f t="shared" si="1"/>
        <v>326</v>
      </c>
      <c r="K11" s="49">
        <v>17144.844166666666</v>
      </c>
      <c r="L11" s="49">
        <v>2077.1508333333331</v>
      </c>
      <c r="M11" s="49">
        <v>160802.92583333334</v>
      </c>
      <c r="N11" s="44">
        <f t="shared" si="2"/>
        <v>180024.92083333334</v>
      </c>
    </row>
    <row r="12" spans="1:14" x14ac:dyDescent="0.2">
      <c r="A12" s="4">
        <v>9</v>
      </c>
      <c r="B12" s="15" t="s">
        <v>12</v>
      </c>
      <c r="C12">
        <v>6</v>
      </c>
      <c r="D12">
        <v>8</v>
      </c>
      <c r="E12">
        <v>291</v>
      </c>
      <c r="F12" s="22">
        <f t="shared" si="0"/>
        <v>305</v>
      </c>
      <c r="G12" s="68">
        <v>5</v>
      </c>
      <c r="H12">
        <v>6</v>
      </c>
      <c r="I12">
        <v>187</v>
      </c>
      <c r="J12" s="22">
        <f t="shared" si="1"/>
        <v>198</v>
      </c>
      <c r="K12" s="49">
        <v>1260.3608333333334</v>
      </c>
      <c r="L12" s="49">
        <v>2366.3791666666666</v>
      </c>
      <c r="M12" s="49">
        <v>76836.229166666672</v>
      </c>
      <c r="N12" s="44">
        <f t="shared" si="2"/>
        <v>80462.969166666677</v>
      </c>
    </row>
    <row r="13" spans="1:14" x14ac:dyDescent="0.2">
      <c r="A13" s="4">
        <v>10</v>
      </c>
      <c r="B13" s="15" t="s">
        <v>13</v>
      </c>
      <c r="C13">
        <v>80</v>
      </c>
      <c r="D13">
        <v>37</v>
      </c>
      <c r="E13">
        <v>493</v>
      </c>
      <c r="F13" s="22">
        <f t="shared" si="0"/>
        <v>610</v>
      </c>
      <c r="G13" s="68">
        <v>46</v>
      </c>
      <c r="H13">
        <v>23</v>
      </c>
      <c r="I13">
        <v>307</v>
      </c>
      <c r="J13" s="22">
        <f t="shared" si="1"/>
        <v>376</v>
      </c>
      <c r="K13" s="49">
        <v>29619.340833333335</v>
      </c>
      <c r="L13" s="49">
        <v>12292.821666666665</v>
      </c>
      <c r="M13" s="49">
        <v>139859.96916666665</v>
      </c>
      <c r="N13" s="44">
        <f t="shared" si="2"/>
        <v>181772.13166666665</v>
      </c>
    </row>
    <row r="14" spans="1:14" x14ac:dyDescent="0.2">
      <c r="A14" s="4">
        <v>11</v>
      </c>
      <c r="B14" s="15" t="s">
        <v>14</v>
      </c>
      <c r="C14">
        <v>4</v>
      </c>
      <c r="D14">
        <v>0</v>
      </c>
      <c r="E14">
        <v>90</v>
      </c>
      <c r="F14" s="22">
        <f t="shared" si="0"/>
        <v>94</v>
      </c>
      <c r="G14" s="68">
        <v>3</v>
      </c>
      <c r="H14">
        <v>0</v>
      </c>
      <c r="I14">
        <v>53</v>
      </c>
      <c r="J14" s="22">
        <f t="shared" si="1"/>
        <v>56</v>
      </c>
      <c r="K14" s="49">
        <v>817.505</v>
      </c>
      <c r="L14">
        <v>0</v>
      </c>
      <c r="M14" s="49">
        <v>14759.3225</v>
      </c>
      <c r="N14" s="44">
        <f t="shared" si="2"/>
        <v>15576.827499999999</v>
      </c>
    </row>
    <row r="15" spans="1:14" x14ac:dyDescent="0.2">
      <c r="A15" s="4">
        <v>12</v>
      </c>
      <c r="B15" s="15" t="s">
        <v>15</v>
      </c>
      <c r="C15">
        <v>198</v>
      </c>
      <c r="D15">
        <v>50</v>
      </c>
      <c r="E15">
        <v>757</v>
      </c>
      <c r="F15" s="22">
        <f t="shared" si="0"/>
        <v>1005</v>
      </c>
      <c r="G15" s="68">
        <v>103</v>
      </c>
      <c r="H15">
        <v>26</v>
      </c>
      <c r="I15">
        <v>454</v>
      </c>
      <c r="J15" s="22">
        <f t="shared" si="1"/>
        <v>583</v>
      </c>
      <c r="K15" s="49">
        <v>77808.271666666667</v>
      </c>
      <c r="L15" s="49">
        <v>16961.045833333334</v>
      </c>
      <c r="M15" s="49">
        <v>223227.53916666668</v>
      </c>
      <c r="N15" s="44">
        <f t="shared" si="2"/>
        <v>317996.85666666669</v>
      </c>
    </row>
    <row r="16" spans="1:14" x14ac:dyDescent="0.2">
      <c r="A16" s="4">
        <v>13</v>
      </c>
      <c r="B16" s="15" t="s">
        <v>16</v>
      </c>
      <c r="C16">
        <v>133</v>
      </c>
      <c r="D16">
        <v>36</v>
      </c>
      <c r="E16">
        <v>527</v>
      </c>
      <c r="F16" s="22">
        <f t="shared" si="0"/>
        <v>696</v>
      </c>
      <c r="G16" s="68">
        <v>69</v>
      </c>
      <c r="H16">
        <v>18</v>
      </c>
      <c r="I16">
        <v>312</v>
      </c>
      <c r="J16" s="22">
        <f t="shared" si="1"/>
        <v>399</v>
      </c>
      <c r="K16" s="49">
        <v>73719.208333333328</v>
      </c>
      <c r="L16" s="49">
        <v>21404.998333333333</v>
      </c>
      <c r="M16" s="49">
        <v>221214.74916666668</v>
      </c>
      <c r="N16" s="44">
        <f t="shared" si="2"/>
        <v>316338.95583333331</v>
      </c>
    </row>
    <row r="17" spans="1:14" x14ac:dyDescent="0.2">
      <c r="A17" s="4">
        <v>14</v>
      </c>
      <c r="B17" s="15" t="s">
        <v>17</v>
      </c>
      <c r="C17">
        <v>9</v>
      </c>
      <c r="D17">
        <v>8</v>
      </c>
      <c r="E17">
        <v>67</v>
      </c>
      <c r="F17" s="22">
        <f t="shared" si="0"/>
        <v>84</v>
      </c>
      <c r="G17" s="68">
        <v>4</v>
      </c>
      <c r="H17">
        <v>7</v>
      </c>
      <c r="I17">
        <v>43</v>
      </c>
      <c r="J17" s="22">
        <f t="shared" si="1"/>
        <v>54</v>
      </c>
      <c r="K17" s="49">
        <v>2267.1133333333332</v>
      </c>
      <c r="L17" s="49">
        <v>2893.54</v>
      </c>
      <c r="M17" s="49">
        <v>14406.285833333333</v>
      </c>
      <c r="N17" s="44">
        <f t="shared" si="2"/>
        <v>19566.939166666667</v>
      </c>
    </row>
    <row r="18" spans="1:14" x14ac:dyDescent="0.2">
      <c r="A18" s="4">
        <v>15</v>
      </c>
      <c r="B18" s="15" t="s">
        <v>18</v>
      </c>
      <c r="C18">
        <v>178</v>
      </c>
      <c r="D18">
        <v>97</v>
      </c>
      <c r="E18">
        <v>1211</v>
      </c>
      <c r="F18" s="22">
        <f t="shared" si="0"/>
        <v>1486</v>
      </c>
      <c r="G18" s="68">
        <v>109</v>
      </c>
      <c r="H18">
        <v>47</v>
      </c>
      <c r="I18">
        <v>739</v>
      </c>
      <c r="J18" s="22">
        <f t="shared" si="1"/>
        <v>895</v>
      </c>
      <c r="K18" s="49">
        <v>94795.046666666676</v>
      </c>
      <c r="L18" s="49">
        <v>43392.895000000004</v>
      </c>
      <c r="M18" s="49">
        <v>437261.14250000002</v>
      </c>
      <c r="N18" s="44">
        <f t="shared" si="2"/>
        <v>575449.08416666673</v>
      </c>
    </row>
    <row r="19" spans="1:14" x14ac:dyDescent="0.2">
      <c r="A19" s="4">
        <v>16</v>
      </c>
      <c r="B19" s="15" t="s">
        <v>19</v>
      </c>
      <c r="C19">
        <v>1077</v>
      </c>
      <c r="D19">
        <v>109</v>
      </c>
      <c r="E19">
        <v>2502</v>
      </c>
      <c r="F19" s="22">
        <f t="shared" si="0"/>
        <v>3688</v>
      </c>
      <c r="G19" s="68">
        <v>624</v>
      </c>
      <c r="H19">
        <v>54</v>
      </c>
      <c r="I19">
        <v>1478</v>
      </c>
      <c r="J19" s="22">
        <f t="shared" si="1"/>
        <v>2156</v>
      </c>
      <c r="K19" s="49">
        <v>524969.52083333337</v>
      </c>
      <c r="L19" s="49">
        <v>38578.301666666666</v>
      </c>
      <c r="M19" s="49">
        <v>829077.41583333339</v>
      </c>
      <c r="N19" s="44">
        <f t="shared" si="2"/>
        <v>1392625.2383333333</v>
      </c>
    </row>
    <row r="20" spans="1:14" x14ac:dyDescent="0.2">
      <c r="A20" s="4">
        <v>17</v>
      </c>
      <c r="B20" s="15" t="s">
        <v>20</v>
      </c>
      <c r="C20">
        <v>7</v>
      </c>
      <c r="D20">
        <v>9</v>
      </c>
      <c r="E20">
        <v>151</v>
      </c>
      <c r="F20" s="22">
        <f t="shared" si="0"/>
        <v>167</v>
      </c>
      <c r="G20" s="68">
        <v>3</v>
      </c>
      <c r="H20">
        <v>5</v>
      </c>
      <c r="I20">
        <v>100</v>
      </c>
      <c r="J20" s="22">
        <f t="shared" si="1"/>
        <v>108</v>
      </c>
      <c r="K20" s="49">
        <v>1745.2933333333333</v>
      </c>
      <c r="L20" s="49">
        <v>2721.1383333333338</v>
      </c>
      <c r="M20" s="49">
        <v>38655.868333333325</v>
      </c>
      <c r="N20" s="44">
        <f t="shared" si="2"/>
        <v>43122.299999999988</v>
      </c>
    </row>
    <row r="21" spans="1:14" x14ac:dyDescent="0.2">
      <c r="A21" s="4">
        <v>18</v>
      </c>
      <c r="B21" s="15" t="s">
        <v>21</v>
      </c>
      <c r="C21">
        <v>52</v>
      </c>
      <c r="D21">
        <v>32</v>
      </c>
      <c r="E21">
        <v>312</v>
      </c>
      <c r="F21" s="22">
        <f t="shared" si="0"/>
        <v>396</v>
      </c>
      <c r="G21" s="68">
        <v>26</v>
      </c>
      <c r="H21">
        <v>18</v>
      </c>
      <c r="I21">
        <v>171</v>
      </c>
      <c r="J21" s="22">
        <f t="shared" si="1"/>
        <v>215</v>
      </c>
      <c r="K21" s="49">
        <v>10801.797499999999</v>
      </c>
      <c r="L21" s="49">
        <v>6318.6933333333336</v>
      </c>
      <c r="M21" s="49">
        <v>62374.032500000001</v>
      </c>
      <c r="N21" s="44">
        <f t="shared" si="2"/>
        <v>79494.523333333331</v>
      </c>
    </row>
    <row r="22" spans="1:14" x14ac:dyDescent="0.2">
      <c r="A22" s="4">
        <v>19</v>
      </c>
      <c r="B22" s="15" t="s">
        <v>22</v>
      </c>
      <c r="C22">
        <v>39</v>
      </c>
      <c r="D22">
        <v>2</v>
      </c>
      <c r="E22">
        <v>276</v>
      </c>
      <c r="F22" s="22">
        <f t="shared" si="0"/>
        <v>317</v>
      </c>
      <c r="G22" s="68">
        <v>17</v>
      </c>
      <c r="H22">
        <v>1</v>
      </c>
      <c r="I22">
        <v>166</v>
      </c>
      <c r="J22" s="22">
        <f t="shared" si="1"/>
        <v>184</v>
      </c>
      <c r="K22" s="49">
        <v>9963.4058333333323</v>
      </c>
      <c r="L22" s="49">
        <v>515.97</v>
      </c>
      <c r="M22" s="49">
        <v>60335.621666666666</v>
      </c>
      <c r="N22" s="44">
        <f t="shared" si="2"/>
        <v>70814.997499999998</v>
      </c>
    </row>
    <row r="23" spans="1:14" x14ac:dyDescent="0.2">
      <c r="A23" s="4">
        <v>20</v>
      </c>
      <c r="B23" s="16" t="s">
        <v>23</v>
      </c>
      <c r="C23">
        <v>7</v>
      </c>
      <c r="D23">
        <v>4</v>
      </c>
      <c r="E23">
        <v>155</v>
      </c>
      <c r="F23" s="22">
        <f t="shared" si="0"/>
        <v>166</v>
      </c>
      <c r="G23" s="68">
        <v>5</v>
      </c>
      <c r="H23">
        <v>2</v>
      </c>
      <c r="I23">
        <v>114</v>
      </c>
      <c r="J23" s="22">
        <f t="shared" si="1"/>
        <v>121</v>
      </c>
      <c r="K23" s="49">
        <v>3040.44</v>
      </c>
      <c r="L23" s="49">
        <v>603.44916666666666</v>
      </c>
      <c r="M23" s="49">
        <v>40338.653333333335</v>
      </c>
      <c r="N23" s="44">
        <f t="shared" si="2"/>
        <v>43982.542500000003</v>
      </c>
    </row>
    <row r="24" spans="1:14" x14ac:dyDescent="0.2">
      <c r="A24" s="4">
        <v>21</v>
      </c>
      <c r="B24" s="16" t="s">
        <v>24</v>
      </c>
      <c r="C24">
        <v>67</v>
      </c>
      <c r="D24">
        <v>24</v>
      </c>
      <c r="E24">
        <v>710</v>
      </c>
      <c r="F24" s="22">
        <f t="shared" si="0"/>
        <v>801</v>
      </c>
      <c r="G24" s="68">
        <v>36</v>
      </c>
      <c r="H24">
        <v>12</v>
      </c>
      <c r="I24">
        <v>406</v>
      </c>
      <c r="J24" s="22">
        <f t="shared" si="1"/>
        <v>454</v>
      </c>
      <c r="K24" s="49">
        <v>20668.114999999998</v>
      </c>
      <c r="L24" s="49">
        <v>10481.141666666666</v>
      </c>
      <c r="M24" s="49">
        <v>174367.71083333335</v>
      </c>
      <c r="N24" s="44">
        <f t="shared" si="2"/>
        <v>205516.9675</v>
      </c>
    </row>
    <row r="25" spans="1:14" x14ac:dyDescent="0.2">
      <c r="A25" s="4">
        <v>22</v>
      </c>
      <c r="B25" s="15" t="s">
        <v>25</v>
      </c>
      <c r="C25">
        <v>123</v>
      </c>
      <c r="D25">
        <v>27</v>
      </c>
      <c r="E25">
        <v>605</v>
      </c>
      <c r="F25" s="22">
        <f t="shared" si="0"/>
        <v>755</v>
      </c>
      <c r="G25" s="68">
        <v>64</v>
      </c>
      <c r="H25">
        <v>14</v>
      </c>
      <c r="I25">
        <v>386</v>
      </c>
      <c r="J25" s="22">
        <f t="shared" si="1"/>
        <v>464</v>
      </c>
      <c r="K25" s="49">
        <v>31523.439999999999</v>
      </c>
      <c r="L25" s="49">
        <v>6723.0583333333334</v>
      </c>
      <c r="M25" s="49">
        <v>134338.23000000001</v>
      </c>
      <c r="N25" s="44">
        <f t="shared" si="2"/>
        <v>172584.72833333333</v>
      </c>
    </row>
    <row r="26" spans="1:14" x14ac:dyDescent="0.2">
      <c r="A26" s="4">
        <v>23</v>
      </c>
      <c r="B26" s="15" t="s">
        <v>26</v>
      </c>
      <c r="C26">
        <v>14</v>
      </c>
      <c r="D26">
        <v>3</v>
      </c>
      <c r="E26">
        <v>166</v>
      </c>
      <c r="F26" s="22">
        <f t="shared" si="0"/>
        <v>183</v>
      </c>
      <c r="G26" s="68">
        <v>7</v>
      </c>
      <c r="H26">
        <v>2</v>
      </c>
      <c r="I26">
        <v>111</v>
      </c>
      <c r="J26" s="22">
        <f t="shared" si="1"/>
        <v>120</v>
      </c>
      <c r="K26" s="49">
        <v>2920.8616666666662</v>
      </c>
      <c r="L26" s="49">
        <v>776.80416666666667</v>
      </c>
      <c r="M26" s="49">
        <v>36434.482500000006</v>
      </c>
      <c r="N26" s="44">
        <f t="shared" si="2"/>
        <v>40132.148333333338</v>
      </c>
    </row>
    <row r="27" spans="1:14" x14ac:dyDescent="0.2">
      <c r="A27" s="4">
        <v>30</v>
      </c>
      <c r="B27" s="15" t="s">
        <v>27</v>
      </c>
      <c r="C27">
        <v>2581</v>
      </c>
      <c r="D27">
        <v>583</v>
      </c>
      <c r="E27">
        <v>3501</v>
      </c>
      <c r="F27" s="22">
        <f t="shared" si="0"/>
        <v>6665</v>
      </c>
      <c r="G27" s="68">
        <v>1532</v>
      </c>
      <c r="H27">
        <v>340</v>
      </c>
      <c r="I27">
        <v>2062</v>
      </c>
      <c r="J27" s="22">
        <f t="shared" si="1"/>
        <v>3934</v>
      </c>
      <c r="K27" s="49">
        <v>1080474.7849999999</v>
      </c>
      <c r="L27" s="49">
        <v>212986.06333333332</v>
      </c>
      <c r="M27" s="49">
        <v>1082533.6166666667</v>
      </c>
      <c r="N27" s="44">
        <f t="shared" si="2"/>
        <v>2375994.4649999999</v>
      </c>
    </row>
    <row r="28" spans="1:14" x14ac:dyDescent="0.2">
      <c r="A28" s="1"/>
      <c r="B28" s="27" t="s">
        <v>3</v>
      </c>
      <c r="C28" s="50">
        <f t="shared" ref="C28:N28" si="3">SUM(C4:C27)</f>
        <v>5331</v>
      </c>
      <c r="D28" s="27">
        <f t="shared" si="3"/>
        <v>1286</v>
      </c>
      <c r="E28" s="27">
        <f t="shared" si="3"/>
        <v>17366</v>
      </c>
      <c r="F28" s="28">
        <f t="shared" si="3"/>
        <v>23983</v>
      </c>
      <c r="G28" s="61">
        <f t="shared" si="3"/>
        <v>3076</v>
      </c>
      <c r="H28" s="61">
        <f t="shared" si="3"/>
        <v>732</v>
      </c>
      <c r="I28" s="61">
        <f t="shared" si="3"/>
        <v>10447</v>
      </c>
      <c r="J28" s="62">
        <f t="shared" si="3"/>
        <v>14255</v>
      </c>
      <c r="K28" s="47">
        <f t="shared" si="3"/>
        <v>2265572.085833333</v>
      </c>
      <c r="L28" s="47">
        <f t="shared" si="3"/>
        <v>467052.64666666661</v>
      </c>
      <c r="M28" s="47">
        <f t="shared" si="3"/>
        <v>5279736.8650000002</v>
      </c>
      <c r="N28" s="48">
        <f t="shared" si="3"/>
        <v>8012361.5975000011</v>
      </c>
    </row>
    <row r="29" spans="1:14" x14ac:dyDescent="0.2">
      <c r="N29" s="49"/>
    </row>
    <row r="30" spans="1:14" x14ac:dyDescent="0.2">
      <c r="N30" s="49"/>
    </row>
    <row r="31" spans="1:14" x14ac:dyDescent="0.2">
      <c r="N31" s="49"/>
    </row>
  </sheetData>
  <phoneticPr fontId="2" type="noConversion"/>
  <pageMargins left="0.75" right="0.75" top="1" bottom="1" header="0.5" footer="0.5"/>
  <headerFooter alignWithMargins="0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C19" sqref="C19"/>
    </sheetView>
  </sheetViews>
  <sheetFormatPr defaultRowHeight="15" x14ac:dyDescent="0.2"/>
  <cols>
    <col min="1" max="1" width="10.77734375" customWidth="1"/>
    <col min="10" max="10" width="9.6640625" customWidth="1"/>
    <col min="12" max="12" width="9.77734375" customWidth="1"/>
    <col min="13" max="13" width="10.44140625" customWidth="1"/>
  </cols>
  <sheetData>
    <row r="1" spans="1:13" x14ac:dyDescent="0.2">
      <c r="B1" s="229" t="s">
        <v>191</v>
      </c>
      <c r="C1" s="229"/>
      <c r="D1" s="229"/>
      <c r="E1" s="229"/>
      <c r="F1" s="229"/>
      <c r="G1" s="229"/>
      <c r="H1" s="235"/>
      <c r="I1" s="235"/>
      <c r="J1" s="235"/>
      <c r="K1" s="235"/>
      <c r="L1" s="235"/>
      <c r="M1" s="235"/>
    </row>
    <row r="2" spans="1:13" x14ac:dyDescent="0.2">
      <c r="A2" s="160"/>
      <c r="B2" s="236" t="s">
        <v>183</v>
      </c>
      <c r="C2" s="236"/>
      <c r="D2" s="236"/>
      <c r="E2" s="236"/>
      <c r="F2" s="237" t="s">
        <v>184</v>
      </c>
      <c r="G2" s="237"/>
      <c r="H2" s="237"/>
      <c r="I2" s="237"/>
      <c r="J2" s="238" t="s">
        <v>185</v>
      </c>
      <c r="K2" s="238"/>
      <c r="L2" s="238"/>
      <c r="M2" s="238"/>
    </row>
    <row r="3" spans="1:13" x14ac:dyDescent="0.2">
      <c r="A3" s="161" t="s">
        <v>28</v>
      </c>
      <c r="B3" s="162" t="s">
        <v>0</v>
      </c>
      <c r="C3" s="162" t="s">
        <v>1</v>
      </c>
      <c r="D3" s="162" t="s">
        <v>186</v>
      </c>
      <c r="E3" s="162" t="s">
        <v>187</v>
      </c>
      <c r="F3" s="163" t="s">
        <v>0</v>
      </c>
      <c r="G3" s="163" t="s">
        <v>1</v>
      </c>
      <c r="H3" s="163" t="s">
        <v>186</v>
      </c>
      <c r="I3" s="163" t="s">
        <v>187</v>
      </c>
      <c r="J3" s="164" t="s">
        <v>0</v>
      </c>
      <c r="K3" s="164" t="s">
        <v>1</v>
      </c>
      <c r="L3" s="164" t="s">
        <v>186</v>
      </c>
      <c r="M3" s="164" t="s">
        <v>187</v>
      </c>
    </row>
    <row r="4" spans="1:13" x14ac:dyDescent="0.2">
      <c r="A4" s="165" t="s">
        <v>4</v>
      </c>
      <c r="B4" s="166"/>
      <c r="C4" s="166"/>
      <c r="D4" s="166"/>
      <c r="E4" s="167">
        <f>SUM(B4:D4)</f>
        <v>0</v>
      </c>
      <c r="F4" s="166"/>
      <c r="G4" s="166"/>
      <c r="H4" s="168"/>
      <c r="I4" s="169">
        <f>SUM(F4:H4)</f>
        <v>0</v>
      </c>
      <c r="J4" s="170"/>
      <c r="K4" s="170"/>
      <c r="L4" s="170"/>
      <c r="M4" s="171">
        <f>SUM(J4:L4)</f>
        <v>0</v>
      </c>
    </row>
    <row r="5" spans="1:13" x14ac:dyDescent="0.2">
      <c r="A5" s="165" t="s">
        <v>5</v>
      </c>
      <c r="B5" s="166"/>
      <c r="C5" s="166"/>
      <c r="D5" s="166"/>
      <c r="E5" s="167">
        <f t="shared" ref="E5:E27" si="0">SUM(B5:D5)</f>
        <v>0</v>
      </c>
      <c r="F5" s="166"/>
      <c r="G5" s="166"/>
      <c r="H5" s="168"/>
      <c r="I5" s="169">
        <f t="shared" ref="I5:I27" si="1">SUM(F5:H5)</f>
        <v>0</v>
      </c>
      <c r="J5" s="170"/>
      <c r="K5" s="170"/>
      <c r="L5" s="170"/>
      <c r="M5" s="171">
        <f t="shared" ref="M5:M27" si="2">SUM(J5:L5)</f>
        <v>0</v>
      </c>
    </row>
    <row r="6" spans="1:13" x14ac:dyDescent="0.2">
      <c r="A6" s="165" t="s">
        <v>6</v>
      </c>
      <c r="B6" s="166"/>
      <c r="C6" s="166"/>
      <c r="D6" s="166"/>
      <c r="E6" s="167">
        <f t="shared" si="0"/>
        <v>0</v>
      </c>
      <c r="F6" s="166"/>
      <c r="G6" s="166"/>
      <c r="H6" s="168"/>
      <c r="I6" s="169">
        <f t="shared" si="1"/>
        <v>0</v>
      </c>
      <c r="J6" s="170"/>
      <c r="K6" s="170"/>
      <c r="L6" s="170"/>
      <c r="M6" s="171">
        <f t="shared" si="2"/>
        <v>0</v>
      </c>
    </row>
    <row r="7" spans="1:13" x14ac:dyDescent="0.2">
      <c r="A7" s="165" t="s">
        <v>7</v>
      </c>
      <c r="B7" s="166"/>
      <c r="C7" s="166"/>
      <c r="D7" s="166"/>
      <c r="E7" s="167">
        <f t="shared" si="0"/>
        <v>0</v>
      </c>
      <c r="F7" s="166"/>
      <c r="G7" s="166"/>
      <c r="H7" s="168"/>
      <c r="I7" s="169">
        <f t="shared" si="1"/>
        <v>0</v>
      </c>
      <c r="J7" s="170"/>
      <c r="K7" s="170"/>
      <c r="L7" s="170"/>
      <c r="M7" s="171">
        <f t="shared" si="2"/>
        <v>0</v>
      </c>
    </row>
    <row r="8" spans="1:13" x14ac:dyDescent="0.2">
      <c r="A8" s="165" t="s">
        <v>8</v>
      </c>
      <c r="B8" s="166"/>
      <c r="C8" s="166"/>
      <c r="D8" s="166"/>
      <c r="E8" s="167">
        <f t="shared" si="0"/>
        <v>0</v>
      </c>
      <c r="F8" s="166"/>
      <c r="G8" s="166"/>
      <c r="H8" s="168"/>
      <c r="I8" s="169">
        <f t="shared" si="1"/>
        <v>0</v>
      </c>
      <c r="J8" s="170"/>
      <c r="K8" s="170"/>
      <c r="L8" s="170"/>
      <c r="M8" s="171">
        <f t="shared" si="2"/>
        <v>0</v>
      </c>
    </row>
    <row r="9" spans="1:13" x14ac:dyDescent="0.2">
      <c r="A9" s="165" t="s">
        <v>9</v>
      </c>
      <c r="B9" s="166"/>
      <c r="C9" s="166"/>
      <c r="D9" s="166"/>
      <c r="E9" s="167">
        <f t="shared" si="0"/>
        <v>0</v>
      </c>
      <c r="F9" s="166"/>
      <c r="G9" s="166"/>
      <c r="H9" s="168"/>
      <c r="I9" s="169">
        <f t="shared" si="1"/>
        <v>0</v>
      </c>
      <c r="J9" s="170"/>
      <c r="K9" s="170"/>
      <c r="L9" s="170"/>
      <c r="M9" s="171">
        <f t="shared" si="2"/>
        <v>0</v>
      </c>
    </row>
    <row r="10" spans="1:13" x14ac:dyDescent="0.2">
      <c r="A10" s="165" t="s">
        <v>10</v>
      </c>
      <c r="B10" s="166"/>
      <c r="C10" s="166"/>
      <c r="D10" s="166"/>
      <c r="E10" s="167">
        <f t="shared" si="0"/>
        <v>0</v>
      </c>
      <c r="F10" s="166"/>
      <c r="G10" s="166"/>
      <c r="H10" s="168"/>
      <c r="I10" s="169">
        <f t="shared" si="1"/>
        <v>0</v>
      </c>
      <c r="J10" s="170"/>
      <c r="K10" s="170"/>
      <c r="L10" s="170"/>
      <c r="M10" s="171">
        <f t="shared" si="2"/>
        <v>0</v>
      </c>
    </row>
    <row r="11" spans="1:13" x14ac:dyDescent="0.2">
      <c r="A11" s="165" t="s">
        <v>11</v>
      </c>
      <c r="B11" s="166"/>
      <c r="C11" s="166"/>
      <c r="D11" s="166"/>
      <c r="E11" s="167">
        <f t="shared" si="0"/>
        <v>0</v>
      </c>
      <c r="F11" s="166"/>
      <c r="G11" s="166"/>
      <c r="H11" s="168"/>
      <c r="I11" s="169">
        <f t="shared" si="1"/>
        <v>0</v>
      </c>
      <c r="J11" s="170"/>
      <c r="K11" s="170"/>
      <c r="L11" s="170"/>
      <c r="M11" s="171">
        <f t="shared" si="2"/>
        <v>0</v>
      </c>
    </row>
    <row r="12" spans="1:13" x14ac:dyDescent="0.2">
      <c r="A12" s="165" t="s">
        <v>153</v>
      </c>
      <c r="B12" s="166"/>
      <c r="C12" s="166"/>
      <c r="D12" s="166"/>
      <c r="E12" s="167">
        <f t="shared" si="0"/>
        <v>0</v>
      </c>
      <c r="F12" s="166"/>
      <c r="G12" s="166"/>
      <c r="H12" s="168"/>
      <c r="I12" s="169">
        <f t="shared" si="1"/>
        <v>0</v>
      </c>
      <c r="J12" s="170"/>
      <c r="K12" s="170"/>
      <c r="L12" s="170"/>
      <c r="M12" s="171">
        <f t="shared" si="2"/>
        <v>0</v>
      </c>
    </row>
    <row r="13" spans="1:13" x14ac:dyDescent="0.2">
      <c r="A13" s="165" t="s">
        <v>13</v>
      </c>
      <c r="B13" s="166"/>
      <c r="C13" s="166"/>
      <c r="D13" s="166"/>
      <c r="E13" s="167">
        <f t="shared" si="0"/>
        <v>0</v>
      </c>
      <c r="F13" s="166"/>
      <c r="G13" s="166"/>
      <c r="H13" s="168"/>
      <c r="I13" s="169">
        <f t="shared" si="1"/>
        <v>0</v>
      </c>
      <c r="J13" s="170"/>
      <c r="K13" s="170"/>
      <c r="L13" s="170"/>
      <c r="M13" s="171">
        <f t="shared" si="2"/>
        <v>0</v>
      </c>
    </row>
    <row r="14" spans="1:13" x14ac:dyDescent="0.2">
      <c r="A14" s="165" t="s">
        <v>14</v>
      </c>
      <c r="B14" s="166"/>
      <c r="C14" s="166"/>
      <c r="D14" s="166"/>
      <c r="E14" s="167">
        <f t="shared" si="0"/>
        <v>0</v>
      </c>
      <c r="F14" s="166"/>
      <c r="G14" s="166"/>
      <c r="H14" s="168"/>
      <c r="I14" s="169">
        <f t="shared" si="1"/>
        <v>0</v>
      </c>
      <c r="J14" s="170"/>
      <c r="K14" s="170"/>
      <c r="L14" s="170"/>
      <c r="M14" s="171">
        <f t="shared" si="2"/>
        <v>0</v>
      </c>
    </row>
    <row r="15" spans="1:13" x14ac:dyDescent="0.2">
      <c r="A15" s="165" t="s">
        <v>15</v>
      </c>
      <c r="B15" s="166"/>
      <c r="C15" s="166"/>
      <c r="D15" s="166"/>
      <c r="E15" s="167">
        <f t="shared" si="0"/>
        <v>0</v>
      </c>
      <c r="F15" s="166"/>
      <c r="G15" s="166"/>
      <c r="H15" s="168"/>
      <c r="I15" s="169">
        <f t="shared" si="1"/>
        <v>0</v>
      </c>
      <c r="J15" s="170"/>
      <c r="K15" s="170"/>
      <c r="L15" s="170"/>
      <c r="M15" s="171">
        <f t="shared" si="2"/>
        <v>0</v>
      </c>
    </row>
    <row r="16" spans="1:13" x14ac:dyDescent="0.2">
      <c r="A16" s="172" t="s">
        <v>16</v>
      </c>
      <c r="B16" s="168"/>
      <c r="C16" s="168"/>
      <c r="D16" s="168"/>
      <c r="E16" s="167">
        <f t="shared" si="0"/>
        <v>0</v>
      </c>
      <c r="F16" s="168"/>
      <c r="G16" s="168"/>
      <c r="H16" s="168"/>
      <c r="I16" s="169">
        <f t="shared" si="1"/>
        <v>0</v>
      </c>
      <c r="J16" s="170"/>
      <c r="K16" s="170"/>
      <c r="L16" s="170"/>
      <c r="M16" s="171">
        <f t="shared" si="2"/>
        <v>0</v>
      </c>
    </row>
    <row r="17" spans="1:13" x14ac:dyDescent="0.2">
      <c r="A17" s="172" t="s">
        <v>17</v>
      </c>
      <c r="B17" s="168"/>
      <c r="C17" s="168"/>
      <c r="D17" s="168"/>
      <c r="E17" s="167">
        <f t="shared" si="0"/>
        <v>0</v>
      </c>
      <c r="F17" s="168"/>
      <c r="G17" s="168"/>
      <c r="H17" s="168"/>
      <c r="I17" s="169">
        <f t="shared" si="1"/>
        <v>0</v>
      </c>
      <c r="J17" s="170"/>
      <c r="K17" s="170"/>
      <c r="L17" s="170"/>
      <c r="M17" s="171">
        <f t="shared" si="2"/>
        <v>0</v>
      </c>
    </row>
    <row r="18" spans="1:13" x14ac:dyDescent="0.2">
      <c r="A18" s="172" t="s">
        <v>18</v>
      </c>
      <c r="B18" s="168"/>
      <c r="C18" s="168"/>
      <c r="D18" s="168"/>
      <c r="E18" s="167">
        <f t="shared" si="0"/>
        <v>0</v>
      </c>
      <c r="F18" s="168"/>
      <c r="G18" s="168"/>
      <c r="H18" s="168"/>
      <c r="I18" s="169">
        <f t="shared" si="1"/>
        <v>0</v>
      </c>
      <c r="J18" s="170"/>
      <c r="K18" s="170"/>
      <c r="L18" s="170"/>
      <c r="M18" s="171">
        <f t="shared" si="2"/>
        <v>0</v>
      </c>
    </row>
    <row r="19" spans="1:13" x14ac:dyDescent="0.2">
      <c r="A19" s="172" t="s">
        <v>19</v>
      </c>
      <c r="B19" s="168"/>
      <c r="C19" s="168"/>
      <c r="D19" s="168"/>
      <c r="E19" s="167">
        <f t="shared" si="0"/>
        <v>0</v>
      </c>
      <c r="F19" s="168"/>
      <c r="G19" s="168"/>
      <c r="H19" s="168"/>
      <c r="I19" s="169">
        <f t="shared" si="1"/>
        <v>0</v>
      </c>
      <c r="J19" s="170"/>
      <c r="K19" s="170"/>
      <c r="L19" s="170"/>
      <c r="M19" s="171">
        <f t="shared" si="2"/>
        <v>0</v>
      </c>
    </row>
    <row r="20" spans="1:13" x14ac:dyDescent="0.2">
      <c r="A20" s="172" t="s">
        <v>20</v>
      </c>
      <c r="B20" s="168"/>
      <c r="C20" s="168"/>
      <c r="D20" s="168"/>
      <c r="E20" s="167">
        <f t="shared" si="0"/>
        <v>0</v>
      </c>
      <c r="F20" s="168"/>
      <c r="G20" s="168"/>
      <c r="H20" s="168"/>
      <c r="I20" s="169">
        <f t="shared" si="1"/>
        <v>0</v>
      </c>
      <c r="J20" s="170"/>
      <c r="K20" s="170"/>
      <c r="L20" s="170"/>
      <c r="M20" s="171">
        <f t="shared" si="2"/>
        <v>0</v>
      </c>
    </row>
    <row r="21" spans="1:13" x14ac:dyDescent="0.2">
      <c r="A21" s="172" t="s">
        <v>21</v>
      </c>
      <c r="B21" s="168"/>
      <c r="C21" s="168"/>
      <c r="D21" s="168"/>
      <c r="E21" s="167">
        <f t="shared" si="0"/>
        <v>0</v>
      </c>
      <c r="F21" s="168"/>
      <c r="G21" s="168"/>
      <c r="H21" s="168"/>
      <c r="I21" s="169">
        <f t="shared" si="1"/>
        <v>0</v>
      </c>
      <c r="J21" s="170"/>
      <c r="K21" s="170"/>
      <c r="L21" s="170"/>
      <c r="M21" s="171">
        <f t="shared" si="2"/>
        <v>0</v>
      </c>
    </row>
    <row r="22" spans="1:13" x14ac:dyDescent="0.2">
      <c r="A22" s="172" t="s">
        <v>22</v>
      </c>
      <c r="B22" s="168"/>
      <c r="C22" s="168"/>
      <c r="D22" s="168"/>
      <c r="E22" s="167">
        <f t="shared" si="0"/>
        <v>0</v>
      </c>
      <c r="F22" s="168"/>
      <c r="G22" s="168"/>
      <c r="H22" s="168"/>
      <c r="I22" s="169">
        <f t="shared" si="1"/>
        <v>0</v>
      </c>
      <c r="J22" s="170"/>
      <c r="K22" s="170"/>
      <c r="L22" s="170"/>
      <c r="M22" s="171">
        <f t="shared" si="2"/>
        <v>0</v>
      </c>
    </row>
    <row r="23" spans="1:13" x14ac:dyDescent="0.2">
      <c r="A23" s="172" t="s">
        <v>23</v>
      </c>
      <c r="B23" s="168"/>
      <c r="C23" s="168"/>
      <c r="D23" s="168"/>
      <c r="E23" s="167">
        <f t="shared" si="0"/>
        <v>0</v>
      </c>
      <c r="F23" s="168"/>
      <c r="G23" s="168"/>
      <c r="H23" s="168"/>
      <c r="I23" s="169">
        <f t="shared" si="1"/>
        <v>0</v>
      </c>
      <c r="J23" s="170"/>
      <c r="K23" s="170"/>
      <c r="L23" s="170"/>
      <c r="M23" s="171">
        <f t="shared" si="2"/>
        <v>0</v>
      </c>
    </row>
    <row r="24" spans="1:13" x14ac:dyDescent="0.2">
      <c r="A24" s="172" t="s">
        <v>24</v>
      </c>
      <c r="B24" s="168"/>
      <c r="C24" s="168"/>
      <c r="D24" s="168"/>
      <c r="E24" s="167">
        <f t="shared" si="0"/>
        <v>0</v>
      </c>
      <c r="F24" s="168"/>
      <c r="G24" s="168"/>
      <c r="H24" s="168"/>
      <c r="I24" s="169">
        <f t="shared" si="1"/>
        <v>0</v>
      </c>
      <c r="J24" s="170"/>
      <c r="K24" s="170"/>
      <c r="L24" s="170"/>
      <c r="M24" s="171">
        <f t="shared" si="2"/>
        <v>0</v>
      </c>
    </row>
    <row r="25" spans="1:13" x14ac:dyDescent="0.2">
      <c r="A25" s="172" t="s">
        <v>25</v>
      </c>
      <c r="B25" s="168"/>
      <c r="C25" s="168"/>
      <c r="D25" s="168"/>
      <c r="E25" s="167">
        <f t="shared" si="0"/>
        <v>0</v>
      </c>
      <c r="F25" s="168"/>
      <c r="G25" s="168"/>
      <c r="H25" s="168"/>
      <c r="I25" s="169">
        <f t="shared" si="1"/>
        <v>0</v>
      </c>
      <c r="J25" s="170"/>
      <c r="K25" s="170"/>
      <c r="L25" s="170"/>
      <c r="M25" s="171">
        <f t="shared" si="2"/>
        <v>0</v>
      </c>
    </row>
    <row r="26" spans="1:13" x14ac:dyDescent="0.2">
      <c r="A26" s="172" t="s">
        <v>26</v>
      </c>
      <c r="B26" s="168"/>
      <c r="C26" s="168"/>
      <c r="D26" s="168"/>
      <c r="E26" s="167">
        <f t="shared" si="0"/>
        <v>0</v>
      </c>
      <c r="F26" s="168"/>
      <c r="G26" s="168"/>
      <c r="H26" s="168"/>
      <c r="I26" s="169">
        <f t="shared" si="1"/>
        <v>0</v>
      </c>
      <c r="J26" s="170"/>
      <c r="K26" s="170"/>
      <c r="L26" s="170"/>
      <c r="M26" s="171">
        <f t="shared" si="2"/>
        <v>0</v>
      </c>
    </row>
    <row r="27" spans="1:13" x14ac:dyDescent="0.2">
      <c r="A27" s="172" t="s">
        <v>27</v>
      </c>
      <c r="B27" s="168"/>
      <c r="C27" s="168"/>
      <c r="D27" s="168"/>
      <c r="E27" s="167">
        <f t="shared" si="0"/>
        <v>0</v>
      </c>
      <c r="F27" s="168"/>
      <c r="G27" s="168"/>
      <c r="H27" s="168"/>
      <c r="I27" s="169">
        <f t="shared" si="1"/>
        <v>0</v>
      </c>
      <c r="J27" s="170"/>
      <c r="K27" s="170"/>
      <c r="L27" s="170"/>
      <c r="M27" s="171">
        <f t="shared" si="2"/>
        <v>0</v>
      </c>
    </row>
    <row r="28" spans="1:13" x14ac:dyDescent="0.2">
      <c r="A28" s="173" t="s">
        <v>187</v>
      </c>
      <c r="B28" s="174">
        <f t="shared" ref="B28:M28" si="3">SUM(B4:B27)</f>
        <v>0</v>
      </c>
      <c r="C28" s="174">
        <f t="shared" si="3"/>
        <v>0</v>
      </c>
      <c r="D28" s="174">
        <f t="shared" si="3"/>
        <v>0</v>
      </c>
      <c r="E28" s="174">
        <f t="shared" si="3"/>
        <v>0</v>
      </c>
      <c r="F28" s="174">
        <f t="shared" si="3"/>
        <v>0</v>
      </c>
      <c r="G28" s="174">
        <f t="shared" si="3"/>
        <v>0</v>
      </c>
      <c r="H28" s="174">
        <f t="shared" si="3"/>
        <v>0</v>
      </c>
      <c r="I28" s="174">
        <f t="shared" si="3"/>
        <v>0</v>
      </c>
      <c r="J28" s="175">
        <f t="shared" si="3"/>
        <v>0</v>
      </c>
      <c r="K28" s="175">
        <f t="shared" si="3"/>
        <v>0</v>
      </c>
      <c r="L28" s="175">
        <f t="shared" si="3"/>
        <v>0</v>
      </c>
      <c r="M28" s="175">
        <f t="shared" si="3"/>
        <v>0</v>
      </c>
    </row>
  </sheetData>
  <mergeCells count="4">
    <mergeCell ref="B1:M1"/>
    <mergeCell ref="B2:E2"/>
    <mergeCell ref="F2:I2"/>
    <mergeCell ref="J2:M2"/>
  </mergeCells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C19" sqref="C19"/>
    </sheetView>
  </sheetViews>
  <sheetFormatPr defaultRowHeight="15" x14ac:dyDescent="0.2"/>
  <cols>
    <col min="1" max="1" width="10.77734375" customWidth="1"/>
    <col min="10" max="10" width="9.6640625" customWidth="1"/>
    <col min="12" max="12" width="9.77734375" customWidth="1"/>
    <col min="13" max="13" width="10.44140625" customWidth="1"/>
  </cols>
  <sheetData>
    <row r="1" spans="1:13" x14ac:dyDescent="0.2">
      <c r="B1" s="229" t="s">
        <v>191</v>
      </c>
      <c r="C1" s="229"/>
      <c r="D1" s="229"/>
      <c r="E1" s="229"/>
      <c r="F1" s="229"/>
      <c r="G1" s="229"/>
      <c r="H1" s="235"/>
      <c r="I1" s="235"/>
      <c r="J1" s="235"/>
      <c r="K1" s="235"/>
      <c r="L1" s="235"/>
      <c r="M1" s="235"/>
    </row>
    <row r="2" spans="1:13" x14ac:dyDescent="0.2">
      <c r="A2" s="160"/>
      <c r="B2" s="236" t="s">
        <v>183</v>
      </c>
      <c r="C2" s="236"/>
      <c r="D2" s="236"/>
      <c r="E2" s="236"/>
      <c r="F2" s="237" t="s">
        <v>184</v>
      </c>
      <c r="G2" s="237"/>
      <c r="H2" s="237"/>
      <c r="I2" s="237"/>
      <c r="J2" s="238" t="s">
        <v>185</v>
      </c>
      <c r="K2" s="238"/>
      <c r="L2" s="238"/>
      <c r="M2" s="238"/>
    </row>
    <row r="3" spans="1:13" x14ac:dyDescent="0.2">
      <c r="A3" s="161" t="s">
        <v>28</v>
      </c>
      <c r="B3" s="162" t="s">
        <v>0</v>
      </c>
      <c r="C3" s="162" t="s">
        <v>1</v>
      </c>
      <c r="D3" s="162" t="s">
        <v>186</v>
      </c>
      <c r="E3" s="162" t="s">
        <v>187</v>
      </c>
      <c r="F3" s="163" t="s">
        <v>0</v>
      </c>
      <c r="G3" s="163" t="s">
        <v>1</v>
      </c>
      <c r="H3" s="163" t="s">
        <v>186</v>
      </c>
      <c r="I3" s="163" t="s">
        <v>187</v>
      </c>
      <c r="J3" s="164" t="s">
        <v>0</v>
      </c>
      <c r="K3" s="164" t="s">
        <v>1</v>
      </c>
      <c r="L3" s="164" t="s">
        <v>186</v>
      </c>
      <c r="M3" s="164" t="s">
        <v>187</v>
      </c>
    </row>
    <row r="4" spans="1:13" x14ac:dyDescent="0.2">
      <c r="A4" s="165" t="s">
        <v>4</v>
      </c>
      <c r="B4" s="166"/>
      <c r="C4" s="166"/>
      <c r="D4" s="166"/>
      <c r="E4" s="167">
        <f>SUM(B4:D4)</f>
        <v>0</v>
      </c>
      <c r="F4" s="166"/>
      <c r="G4" s="166"/>
      <c r="H4" s="168"/>
      <c r="I4" s="169">
        <f>SUM(F4:H4)</f>
        <v>0</v>
      </c>
      <c r="J4" s="170"/>
      <c r="K4" s="170"/>
      <c r="L4" s="170"/>
      <c r="M4" s="171">
        <f>SUM(J4:L4)</f>
        <v>0</v>
      </c>
    </row>
    <row r="5" spans="1:13" x14ac:dyDescent="0.2">
      <c r="A5" s="165" t="s">
        <v>5</v>
      </c>
      <c r="B5" s="166"/>
      <c r="C5" s="166"/>
      <c r="D5" s="166"/>
      <c r="E5" s="167">
        <f t="shared" ref="E5:E27" si="0">SUM(B5:D5)</f>
        <v>0</v>
      </c>
      <c r="F5" s="166"/>
      <c r="G5" s="166"/>
      <c r="H5" s="168"/>
      <c r="I5" s="169">
        <f t="shared" ref="I5:I27" si="1">SUM(F5:H5)</f>
        <v>0</v>
      </c>
      <c r="J5" s="170"/>
      <c r="K5" s="170"/>
      <c r="L5" s="170"/>
      <c r="M5" s="171">
        <f t="shared" ref="M5:M27" si="2">SUM(J5:L5)</f>
        <v>0</v>
      </c>
    </row>
    <row r="6" spans="1:13" x14ac:dyDescent="0.2">
      <c r="A6" s="165" t="s">
        <v>6</v>
      </c>
      <c r="B6" s="166"/>
      <c r="C6" s="166"/>
      <c r="D6" s="166"/>
      <c r="E6" s="167">
        <f t="shared" si="0"/>
        <v>0</v>
      </c>
      <c r="F6" s="166"/>
      <c r="G6" s="166"/>
      <c r="H6" s="168"/>
      <c r="I6" s="169">
        <f t="shared" si="1"/>
        <v>0</v>
      </c>
      <c r="J6" s="170"/>
      <c r="K6" s="170"/>
      <c r="L6" s="170"/>
      <c r="M6" s="171">
        <f t="shared" si="2"/>
        <v>0</v>
      </c>
    </row>
    <row r="7" spans="1:13" x14ac:dyDescent="0.2">
      <c r="A7" s="165" t="s">
        <v>7</v>
      </c>
      <c r="B7" s="166"/>
      <c r="C7" s="166"/>
      <c r="D7" s="166"/>
      <c r="E7" s="167">
        <f t="shared" si="0"/>
        <v>0</v>
      </c>
      <c r="F7" s="166"/>
      <c r="G7" s="166"/>
      <c r="H7" s="168"/>
      <c r="I7" s="169">
        <f t="shared" si="1"/>
        <v>0</v>
      </c>
      <c r="J7" s="170"/>
      <c r="K7" s="170"/>
      <c r="L7" s="170"/>
      <c r="M7" s="171">
        <f t="shared" si="2"/>
        <v>0</v>
      </c>
    </row>
    <row r="8" spans="1:13" x14ac:dyDescent="0.2">
      <c r="A8" s="165" t="s">
        <v>8</v>
      </c>
      <c r="B8" s="166"/>
      <c r="C8" s="166"/>
      <c r="D8" s="166"/>
      <c r="E8" s="167">
        <f t="shared" si="0"/>
        <v>0</v>
      </c>
      <c r="F8" s="166"/>
      <c r="G8" s="166"/>
      <c r="H8" s="168"/>
      <c r="I8" s="169">
        <f t="shared" si="1"/>
        <v>0</v>
      </c>
      <c r="J8" s="170"/>
      <c r="K8" s="170"/>
      <c r="L8" s="170"/>
      <c r="M8" s="171">
        <f t="shared" si="2"/>
        <v>0</v>
      </c>
    </row>
    <row r="9" spans="1:13" x14ac:dyDescent="0.2">
      <c r="A9" s="165" t="s">
        <v>9</v>
      </c>
      <c r="B9" s="166"/>
      <c r="C9" s="166"/>
      <c r="D9" s="166"/>
      <c r="E9" s="167">
        <f t="shared" si="0"/>
        <v>0</v>
      </c>
      <c r="F9" s="166"/>
      <c r="G9" s="166"/>
      <c r="H9" s="168"/>
      <c r="I9" s="169">
        <f t="shared" si="1"/>
        <v>0</v>
      </c>
      <c r="J9" s="170"/>
      <c r="K9" s="170"/>
      <c r="L9" s="170"/>
      <c r="M9" s="171">
        <f t="shared" si="2"/>
        <v>0</v>
      </c>
    </row>
    <row r="10" spans="1:13" x14ac:dyDescent="0.2">
      <c r="A10" s="165" t="s">
        <v>10</v>
      </c>
      <c r="B10" s="166"/>
      <c r="C10" s="166"/>
      <c r="D10" s="166"/>
      <c r="E10" s="167">
        <f t="shared" si="0"/>
        <v>0</v>
      </c>
      <c r="F10" s="166"/>
      <c r="G10" s="166"/>
      <c r="H10" s="168"/>
      <c r="I10" s="169">
        <f t="shared" si="1"/>
        <v>0</v>
      </c>
      <c r="J10" s="170"/>
      <c r="K10" s="170"/>
      <c r="L10" s="170"/>
      <c r="M10" s="171">
        <f t="shared" si="2"/>
        <v>0</v>
      </c>
    </row>
    <row r="11" spans="1:13" x14ac:dyDescent="0.2">
      <c r="A11" s="165" t="s">
        <v>11</v>
      </c>
      <c r="B11" s="166"/>
      <c r="C11" s="166"/>
      <c r="D11" s="166"/>
      <c r="E11" s="167">
        <f t="shared" si="0"/>
        <v>0</v>
      </c>
      <c r="F11" s="166"/>
      <c r="G11" s="166"/>
      <c r="H11" s="168"/>
      <c r="I11" s="169">
        <f t="shared" si="1"/>
        <v>0</v>
      </c>
      <c r="J11" s="170"/>
      <c r="K11" s="170"/>
      <c r="L11" s="170"/>
      <c r="M11" s="171">
        <f t="shared" si="2"/>
        <v>0</v>
      </c>
    </row>
    <row r="12" spans="1:13" x14ac:dyDescent="0.2">
      <c r="A12" s="165" t="s">
        <v>153</v>
      </c>
      <c r="B12" s="166"/>
      <c r="C12" s="166"/>
      <c r="D12" s="166"/>
      <c r="E12" s="167">
        <f t="shared" si="0"/>
        <v>0</v>
      </c>
      <c r="F12" s="166"/>
      <c r="G12" s="166"/>
      <c r="H12" s="168"/>
      <c r="I12" s="169">
        <f t="shared" si="1"/>
        <v>0</v>
      </c>
      <c r="J12" s="170"/>
      <c r="K12" s="170"/>
      <c r="L12" s="170"/>
      <c r="M12" s="171">
        <f t="shared" si="2"/>
        <v>0</v>
      </c>
    </row>
    <row r="13" spans="1:13" x14ac:dyDescent="0.2">
      <c r="A13" s="165" t="s">
        <v>13</v>
      </c>
      <c r="B13" s="166"/>
      <c r="C13" s="166"/>
      <c r="D13" s="166"/>
      <c r="E13" s="167">
        <f t="shared" si="0"/>
        <v>0</v>
      </c>
      <c r="F13" s="166"/>
      <c r="G13" s="166"/>
      <c r="H13" s="168"/>
      <c r="I13" s="169">
        <f t="shared" si="1"/>
        <v>0</v>
      </c>
      <c r="J13" s="170"/>
      <c r="K13" s="170"/>
      <c r="L13" s="170"/>
      <c r="M13" s="171">
        <f t="shared" si="2"/>
        <v>0</v>
      </c>
    </row>
    <row r="14" spans="1:13" x14ac:dyDescent="0.2">
      <c r="A14" s="165" t="s">
        <v>14</v>
      </c>
      <c r="B14" s="166"/>
      <c r="C14" s="166"/>
      <c r="D14" s="166"/>
      <c r="E14" s="167">
        <f t="shared" si="0"/>
        <v>0</v>
      </c>
      <c r="F14" s="166"/>
      <c r="G14" s="166"/>
      <c r="H14" s="168"/>
      <c r="I14" s="169">
        <f t="shared" si="1"/>
        <v>0</v>
      </c>
      <c r="J14" s="170"/>
      <c r="K14" s="170"/>
      <c r="L14" s="170"/>
      <c r="M14" s="171">
        <f t="shared" si="2"/>
        <v>0</v>
      </c>
    </row>
    <row r="15" spans="1:13" x14ac:dyDescent="0.2">
      <c r="A15" s="165" t="s">
        <v>15</v>
      </c>
      <c r="B15" s="166"/>
      <c r="C15" s="166"/>
      <c r="D15" s="166"/>
      <c r="E15" s="167">
        <f t="shared" si="0"/>
        <v>0</v>
      </c>
      <c r="F15" s="166"/>
      <c r="G15" s="166"/>
      <c r="H15" s="168"/>
      <c r="I15" s="169">
        <f t="shared" si="1"/>
        <v>0</v>
      </c>
      <c r="J15" s="170"/>
      <c r="K15" s="170"/>
      <c r="L15" s="170"/>
      <c r="M15" s="171">
        <f t="shared" si="2"/>
        <v>0</v>
      </c>
    </row>
    <row r="16" spans="1:13" x14ac:dyDescent="0.2">
      <c r="A16" s="172" t="s">
        <v>16</v>
      </c>
      <c r="B16" s="168"/>
      <c r="C16" s="168"/>
      <c r="D16" s="168"/>
      <c r="E16" s="167">
        <f t="shared" si="0"/>
        <v>0</v>
      </c>
      <c r="F16" s="168"/>
      <c r="G16" s="168"/>
      <c r="H16" s="168"/>
      <c r="I16" s="169">
        <f t="shared" si="1"/>
        <v>0</v>
      </c>
      <c r="J16" s="170"/>
      <c r="K16" s="170"/>
      <c r="L16" s="170"/>
      <c r="M16" s="171">
        <f t="shared" si="2"/>
        <v>0</v>
      </c>
    </row>
    <row r="17" spans="1:13" x14ac:dyDescent="0.2">
      <c r="A17" s="172" t="s">
        <v>17</v>
      </c>
      <c r="B17" s="168"/>
      <c r="C17" s="168"/>
      <c r="D17" s="168"/>
      <c r="E17" s="167">
        <f t="shared" si="0"/>
        <v>0</v>
      </c>
      <c r="F17" s="168"/>
      <c r="G17" s="168"/>
      <c r="H17" s="168"/>
      <c r="I17" s="169">
        <f t="shared" si="1"/>
        <v>0</v>
      </c>
      <c r="J17" s="170"/>
      <c r="K17" s="170"/>
      <c r="L17" s="170"/>
      <c r="M17" s="171">
        <f t="shared" si="2"/>
        <v>0</v>
      </c>
    </row>
    <row r="18" spans="1:13" x14ac:dyDescent="0.2">
      <c r="A18" s="172" t="s">
        <v>18</v>
      </c>
      <c r="B18" s="168"/>
      <c r="C18" s="168"/>
      <c r="D18" s="168"/>
      <c r="E18" s="167">
        <f t="shared" si="0"/>
        <v>0</v>
      </c>
      <c r="F18" s="168"/>
      <c r="G18" s="168"/>
      <c r="H18" s="168"/>
      <c r="I18" s="169">
        <f t="shared" si="1"/>
        <v>0</v>
      </c>
      <c r="J18" s="170"/>
      <c r="K18" s="170"/>
      <c r="L18" s="170"/>
      <c r="M18" s="171">
        <f t="shared" si="2"/>
        <v>0</v>
      </c>
    </row>
    <row r="19" spans="1:13" x14ac:dyDescent="0.2">
      <c r="A19" s="172" t="s">
        <v>19</v>
      </c>
      <c r="B19" s="168"/>
      <c r="C19" s="168"/>
      <c r="D19" s="168"/>
      <c r="E19" s="167">
        <f t="shared" si="0"/>
        <v>0</v>
      </c>
      <c r="F19" s="168"/>
      <c r="G19" s="168"/>
      <c r="H19" s="168"/>
      <c r="I19" s="169">
        <f t="shared" si="1"/>
        <v>0</v>
      </c>
      <c r="J19" s="170"/>
      <c r="K19" s="170"/>
      <c r="L19" s="170"/>
      <c r="M19" s="171">
        <f t="shared" si="2"/>
        <v>0</v>
      </c>
    </row>
    <row r="20" spans="1:13" x14ac:dyDescent="0.2">
      <c r="A20" s="172" t="s">
        <v>20</v>
      </c>
      <c r="B20" s="168"/>
      <c r="C20" s="168"/>
      <c r="D20" s="168"/>
      <c r="E20" s="167">
        <f t="shared" si="0"/>
        <v>0</v>
      </c>
      <c r="F20" s="168"/>
      <c r="G20" s="168"/>
      <c r="H20" s="168"/>
      <c r="I20" s="169">
        <f t="shared" si="1"/>
        <v>0</v>
      </c>
      <c r="J20" s="170"/>
      <c r="K20" s="170"/>
      <c r="L20" s="170"/>
      <c r="M20" s="171">
        <f t="shared" si="2"/>
        <v>0</v>
      </c>
    </row>
    <row r="21" spans="1:13" x14ac:dyDescent="0.2">
      <c r="A21" s="172" t="s">
        <v>21</v>
      </c>
      <c r="B21" s="168"/>
      <c r="C21" s="168"/>
      <c r="D21" s="168"/>
      <c r="E21" s="167">
        <f t="shared" si="0"/>
        <v>0</v>
      </c>
      <c r="F21" s="168"/>
      <c r="G21" s="168"/>
      <c r="H21" s="168"/>
      <c r="I21" s="169">
        <f t="shared" si="1"/>
        <v>0</v>
      </c>
      <c r="J21" s="170"/>
      <c r="K21" s="170"/>
      <c r="L21" s="170"/>
      <c r="M21" s="171">
        <f t="shared" si="2"/>
        <v>0</v>
      </c>
    </row>
    <row r="22" spans="1:13" x14ac:dyDescent="0.2">
      <c r="A22" s="172" t="s">
        <v>22</v>
      </c>
      <c r="B22" s="168"/>
      <c r="C22" s="168"/>
      <c r="D22" s="168"/>
      <c r="E22" s="167">
        <f t="shared" si="0"/>
        <v>0</v>
      </c>
      <c r="F22" s="168"/>
      <c r="G22" s="168"/>
      <c r="H22" s="168"/>
      <c r="I22" s="169">
        <f t="shared" si="1"/>
        <v>0</v>
      </c>
      <c r="J22" s="170"/>
      <c r="K22" s="170"/>
      <c r="L22" s="170"/>
      <c r="M22" s="171">
        <f t="shared" si="2"/>
        <v>0</v>
      </c>
    </row>
    <row r="23" spans="1:13" x14ac:dyDescent="0.2">
      <c r="A23" s="172" t="s">
        <v>23</v>
      </c>
      <c r="B23" s="168"/>
      <c r="C23" s="168"/>
      <c r="D23" s="168"/>
      <c r="E23" s="167">
        <f t="shared" si="0"/>
        <v>0</v>
      </c>
      <c r="F23" s="168"/>
      <c r="G23" s="168"/>
      <c r="H23" s="168"/>
      <c r="I23" s="169">
        <f t="shared" si="1"/>
        <v>0</v>
      </c>
      <c r="J23" s="170"/>
      <c r="K23" s="170"/>
      <c r="L23" s="170"/>
      <c r="M23" s="171">
        <f t="shared" si="2"/>
        <v>0</v>
      </c>
    </row>
    <row r="24" spans="1:13" x14ac:dyDescent="0.2">
      <c r="A24" s="172" t="s">
        <v>24</v>
      </c>
      <c r="B24" s="168"/>
      <c r="C24" s="168"/>
      <c r="D24" s="168"/>
      <c r="E24" s="167">
        <f t="shared" si="0"/>
        <v>0</v>
      </c>
      <c r="F24" s="168"/>
      <c r="G24" s="168"/>
      <c r="H24" s="168"/>
      <c r="I24" s="169">
        <f t="shared" si="1"/>
        <v>0</v>
      </c>
      <c r="J24" s="170"/>
      <c r="K24" s="170"/>
      <c r="L24" s="170"/>
      <c r="M24" s="171">
        <f t="shared" si="2"/>
        <v>0</v>
      </c>
    </row>
    <row r="25" spans="1:13" x14ac:dyDescent="0.2">
      <c r="A25" s="172" t="s">
        <v>25</v>
      </c>
      <c r="B25" s="168"/>
      <c r="C25" s="168"/>
      <c r="D25" s="168"/>
      <c r="E25" s="167">
        <f t="shared" si="0"/>
        <v>0</v>
      </c>
      <c r="F25" s="168"/>
      <c r="G25" s="168"/>
      <c r="H25" s="168"/>
      <c r="I25" s="169">
        <f t="shared" si="1"/>
        <v>0</v>
      </c>
      <c r="J25" s="170"/>
      <c r="K25" s="170"/>
      <c r="L25" s="170"/>
      <c r="M25" s="171">
        <f t="shared" si="2"/>
        <v>0</v>
      </c>
    </row>
    <row r="26" spans="1:13" x14ac:dyDescent="0.2">
      <c r="A26" s="172" t="s">
        <v>26</v>
      </c>
      <c r="B26" s="168"/>
      <c r="C26" s="168"/>
      <c r="D26" s="168"/>
      <c r="E26" s="167">
        <f t="shared" si="0"/>
        <v>0</v>
      </c>
      <c r="F26" s="168"/>
      <c r="G26" s="168"/>
      <c r="H26" s="168"/>
      <c r="I26" s="169">
        <f t="shared" si="1"/>
        <v>0</v>
      </c>
      <c r="J26" s="170"/>
      <c r="K26" s="170"/>
      <c r="L26" s="170"/>
      <c r="M26" s="171">
        <f t="shared" si="2"/>
        <v>0</v>
      </c>
    </row>
    <row r="27" spans="1:13" x14ac:dyDescent="0.2">
      <c r="A27" s="172" t="s">
        <v>27</v>
      </c>
      <c r="B27" s="168"/>
      <c r="C27" s="168"/>
      <c r="D27" s="168"/>
      <c r="E27" s="167">
        <f t="shared" si="0"/>
        <v>0</v>
      </c>
      <c r="F27" s="168"/>
      <c r="G27" s="168"/>
      <c r="H27" s="168"/>
      <c r="I27" s="169">
        <f t="shared" si="1"/>
        <v>0</v>
      </c>
      <c r="J27" s="170"/>
      <c r="K27" s="170"/>
      <c r="L27" s="170"/>
      <c r="M27" s="171">
        <f t="shared" si="2"/>
        <v>0</v>
      </c>
    </row>
    <row r="28" spans="1:13" x14ac:dyDescent="0.2">
      <c r="A28" s="173" t="s">
        <v>187</v>
      </c>
      <c r="B28" s="174">
        <f t="shared" ref="B28:M28" si="3">SUM(B4:B27)</f>
        <v>0</v>
      </c>
      <c r="C28" s="174">
        <f t="shared" si="3"/>
        <v>0</v>
      </c>
      <c r="D28" s="174">
        <f t="shared" si="3"/>
        <v>0</v>
      </c>
      <c r="E28" s="174">
        <f t="shared" si="3"/>
        <v>0</v>
      </c>
      <c r="F28" s="174">
        <f t="shared" si="3"/>
        <v>0</v>
      </c>
      <c r="G28" s="174">
        <f t="shared" si="3"/>
        <v>0</v>
      </c>
      <c r="H28" s="174">
        <f t="shared" si="3"/>
        <v>0</v>
      </c>
      <c r="I28" s="174">
        <f t="shared" si="3"/>
        <v>0</v>
      </c>
      <c r="J28" s="175">
        <f t="shared" si="3"/>
        <v>0</v>
      </c>
      <c r="K28" s="175">
        <f t="shared" si="3"/>
        <v>0</v>
      </c>
      <c r="L28" s="175">
        <f t="shared" si="3"/>
        <v>0</v>
      </c>
      <c r="M28" s="175">
        <f t="shared" si="3"/>
        <v>0</v>
      </c>
    </row>
  </sheetData>
  <mergeCells count="4">
    <mergeCell ref="B1:M1"/>
    <mergeCell ref="B2:E2"/>
    <mergeCell ref="F2:I2"/>
    <mergeCell ref="J2:M2"/>
  </mergeCells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C19" sqref="C19"/>
    </sheetView>
  </sheetViews>
  <sheetFormatPr defaultRowHeight="15" x14ac:dyDescent="0.2"/>
  <cols>
    <col min="1" max="1" width="10.77734375" customWidth="1"/>
    <col min="10" max="10" width="9.6640625" customWidth="1"/>
    <col min="12" max="12" width="9.77734375" customWidth="1"/>
    <col min="13" max="13" width="10.44140625" customWidth="1"/>
  </cols>
  <sheetData>
    <row r="1" spans="1:13" x14ac:dyDescent="0.2">
      <c r="B1" s="229" t="s">
        <v>191</v>
      </c>
      <c r="C1" s="229"/>
      <c r="D1" s="229"/>
      <c r="E1" s="229"/>
      <c r="F1" s="229"/>
      <c r="G1" s="229"/>
      <c r="H1" s="235"/>
      <c r="I1" s="235"/>
      <c r="J1" s="235"/>
      <c r="K1" s="235"/>
      <c r="L1" s="235"/>
      <c r="M1" s="235"/>
    </row>
    <row r="2" spans="1:13" x14ac:dyDescent="0.2">
      <c r="A2" s="160"/>
      <c r="B2" s="236" t="s">
        <v>183</v>
      </c>
      <c r="C2" s="236"/>
      <c r="D2" s="236"/>
      <c r="E2" s="236"/>
      <c r="F2" s="237" t="s">
        <v>184</v>
      </c>
      <c r="G2" s="237"/>
      <c r="H2" s="237"/>
      <c r="I2" s="237"/>
      <c r="J2" s="238" t="s">
        <v>185</v>
      </c>
      <c r="K2" s="238"/>
      <c r="L2" s="238"/>
      <c r="M2" s="238"/>
    </row>
    <row r="3" spans="1:13" x14ac:dyDescent="0.2">
      <c r="A3" s="161" t="s">
        <v>28</v>
      </c>
      <c r="B3" s="162" t="s">
        <v>0</v>
      </c>
      <c r="C3" s="162" t="s">
        <v>1</v>
      </c>
      <c r="D3" s="162" t="s">
        <v>186</v>
      </c>
      <c r="E3" s="162" t="s">
        <v>187</v>
      </c>
      <c r="F3" s="163" t="s">
        <v>0</v>
      </c>
      <c r="G3" s="163" t="s">
        <v>1</v>
      </c>
      <c r="H3" s="163" t="s">
        <v>186</v>
      </c>
      <c r="I3" s="163" t="s">
        <v>187</v>
      </c>
      <c r="J3" s="164" t="s">
        <v>0</v>
      </c>
      <c r="K3" s="164" t="s">
        <v>1</v>
      </c>
      <c r="L3" s="164" t="s">
        <v>186</v>
      </c>
      <c r="M3" s="164" t="s">
        <v>187</v>
      </c>
    </row>
    <row r="4" spans="1:13" x14ac:dyDescent="0.2">
      <c r="A4" s="165" t="s">
        <v>4</v>
      </c>
      <c r="B4" s="166"/>
      <c r="C4" s="166"/>
      <c r="D4" s="166"/>
      <c r="E4" s="167">
        <f>SUM(B4:D4)</f>
        <v>0</v>
      </c>
      <c r="F4" s="166"/>
      <c r="G4" s="166"/>
      <c r="H4" s="168"/>
      <c r="I4" s="169">
        <f>SUM(F4:H4)</f>
        <v>0</v>
      </c>
      <c r="J4" s="170"/>
      <c r="K4" s="170"/>
      <c r="L4" s="170"/>
      <c r="M4" s="171">
        <f>SUM(J4:L4)</f>
        <v>0</v>
      </c>
    </row>
    <row r="5" spans="1:13" x14ac:dyDescent="0.2">
      <c r="A5" s="165" t="s">
        <v>5</v>
      </c>
      <c r="B5" s="166"/>
      <c r="C5" s="166"/>
      <c r="D5" s="166"/>
      <c r="E5" s="167">
        <f t="shared" ref="E5:E27" si="0">SUM(B5:D5)</f>
        <v>0</v>
      </c>
      <c r="F5" s="166"/>
      <c r="G5" s="166"/>
      <c r="H5" s="168"/>
      <c r="I5" s="169">
        <f t="shared" ref="I5:I27" si="1">SUM(F5:H5)</f>
        <v>0</v>
      </c>
      <c r="J5" s="170"/>
      <c r="K5" s="170"/>
      <c r="L5" s="170"/>
      <c r="M5" s="171">
        <f t="shared" ref="M5:M27" si="2">SUM(J5:L5)</f>
        <v>0</v>
      </c>
    </row>
    <row r="6" spans="1:13" x14ac:dyDescent="0.2">
      <c r="A6" s="165" t="s">
        <v>6</v>
      </c>
      <c r="B6" s="166"/>
      <c r="C6" s="166"/>
      <c r="D6" s="166"/>
      <c r="E6" s="167">
        <f t="shared" si="0"/>
        <v>0</v>
      </c>
      <c r="F6" s="166"/>
      <c r="G6" s="166"/>
      <c r="H6" s="168"/>
      <c r="I6" s="169">
        <f t="shared" si="1"/>
        <v>0</v>
      </c>
      <c r="J6" s="170"/>
      <c r="K6" s="170"/>
      <c r="L6" s="170"/>
      <c r="M6" s="171">
        <f t="shared" si="2"/>
        <v>0</v>
      </c>
    </row>
    <row r="7" spans="1:13" x14ac:dyDescent="0.2">
      <c r="A7" s="165" t="s">
        <v>7</v>
      </c>
      <c r="B7" s="166"/>
      <c r="C7" s="166"/>
      <c r="D7" s="166"/>
      <c r="E7" s="167">
        <f t="shared" si="0"/>
        <v>0</v>
      </c>
      <c r="F7" s="166"/>
      <c r="G7" s="166"/>
      <c r="H7" s="168"/>
      <c r="I7" s="169">
        <f t="shared" si="1"/>
        <v>0</v>
      </c>
      <c r="J7" s="170"/>
      <c r="K7" s="170"/>
      <c r="L7" s="170"/>
      <c r="M7" s="171">
        <f t="shared" si="2"/>
        <v>0</v>
      </c>
    </row>
    <row r="8" spans="1:13" x14ac:dyDescent="0.2">
      <c r="A8" s="165" t="s">
        <v>8</v>
      </c>
      <c r="B8" s="166"/>
      <c r="C8" s="166"/>
      <c r="D8" s="166"/>
      <c r="E8" s="167">
        <f t="shared" si="0"/>
        <v>0</v>
      </c>
      <c r="F8" s="166"/>
      <c r="G8" s="166"/>
      <c r="H8" s="168"/>
      <c r="I8" s="169">
        <f t="shared" si="1"/>
        <v>0</v>
      </c>
      <c r="J8" s="170"/>
      <c r="K8" s="170"/>
      <c r="L8" s="170"/>
      <c r="M8" s="171">
        <f t="shared" si="2"/>
        <v>0</v>
      </c>
    </row>
    <row r="9" spans="1:13" x14ac:dyDescent="0.2">
      <c r="A9" s="165" t="s">
        <v>9</v>
      </c>
      <c r="B9" s="166"/>
      <c r="C9" s="166"/>
      <c r="D9" s="166"/>
      <c r="E9" s="167">
        <f t="shared" si="0"/>
        <v>0</v>
      </c>
      <c r="F9" s="166"/>
      <c r="G9" s="166"/>
      <c r="H9" s="168"/>
      <c r="I9" s="169">
        <f t="shared" si="1"/>
        <v>0</v>
      </c>
      <c r="J9" s="170"/>
      <c r="K9" s="170"/>
      <c r="L9" s="170"/>
      <c r="M9" s="171">
        <f t="shared" si="2"/>
        <v>0</v>
      </c>
    </row>
    <row r="10" spans="1:13" x14ac:dyDescent="0.2">
      <c r="A10" s="165" t="s">
        <v>10</v>
      </c>
      <c r="B10" s="166"/>
      <c r="C10" s="166"/>
      <c r="D10" s="166"/>
      <c r="E10" s="167">
        <f t="shared" si="0"/>
        <v>0</v>
      </c>
      <c r="F10" s="166"/>
      <c r="G10" s="166"/>
      <c r="H10" s="168"/>
      <c r="I10" s="169">
        <f t="shared" si="1"/>
        <v>0</v>
      </c>
      <c r="J10" s="170"/>
      <c r="K10" s="170"/>
      <c r="L10" s="170"/>
      <c r="M10" s="171">
        <f t="shared" si="2"/>
        <v>0</v>
      </c>
    </row>
    <row r="11" spans="1:13" x14ac:dyDescent="0.2">
      <c r="A11" s="165" t="s">
        <v>11</v>
      </c>
      <c r="B11" s="166"/>
      <c r="C11" s="166"/>
      <c r="D11" s="166"/>
      <c r="E11" s="167">
        <f t="shared" si="0"/>
        <v>0</v>
      </c>
      <c r="F11" s="166"/>
      <c r="G11" s="166"/>
      <c r="H11" s="168"/>
      <c r="I11" s="169">
        <f t="shared" si="1"/>
        <v>0</v>
      </c>
      <c r="J11" s="170"/>
      <c r="K11" s="170"/>
      <c r="L11" s="170"/>
      <c r="M11" s="171">
        <f t="shared" si="2"/>
        <v>0</v>
      </c>
    </row>
    <row r="12" spans="1:13" x14ac:dyDescent="0.2">
      <c r="A12" s="165" t="s">
        <v>153</v>
      </c>
      <c r="B12" s="166"/>
      <c r="C12" s="166"/>
      <c r="D12" s="166"/>
      <c r="E12" s="167">
        <f t="shared" si="0"/>
        <v>0</v>
      </c>
      <c r="F12" s="166"/>
      <c r="G12" s="166"/>
      <c r="H12" s="168"/>
      <c r="I12" s="169">
        <f t="shared" si="1"/>
        <v>0</v>
      </c>
      <c r="J12" s="170"/>
      <c r="K12" s="170"/>
      <c r="L12" s="170"/>
      <c r="M12" s="171">
        <f t="shared" si="2"/>
        <v>0</v>
      </c>
    </row>
    <row r="13" spans="1:13" x14ac:dyDescent="0.2">
      <c r="A13" s="165" t="s">
        <v>13</v>
      </c>
      <c r="B13" s="166"/>
      <c r="C13" s="166"/>
      <c r="D13" s="166"/>
      <c r="E13" s="167">
        <f t="shared" si="0"/>
        <v>0</v>
      </c>
      <c r="F13" s="166"/>
      <c r="G13" s="166"/>
      <c r="H13" s="168"/>
      <c r="I13" s="169">
        <f t="shared" si="1"/>
        <v>0</v>
      </c>
      <c r="J13" s="170"/>
      <c r="K13" s="170"/>
      <c r="L13" s="170"/>
      <c r="M13" s="171">
        <f t="shared" si="2"/>
        <v>0</v>
      </c>
    </row>
    <row r="14" spans="1:13" x14ac:dyDescent="0.2">
      <c r="A14" s="165" t="s">
        <v>14</v>
      </c>
      <c r="B14" s="166"/>
      <c r="C14" s="166"/>
      <c r="D14" s="166"/>
      <c r="E14" s="167">
        <f t="shared" si="0"/>
        <v>0</v>
      </c>
      <c r="F14" s="166"/>
      <c r="G14" s="166"/>
      <c r="H14" s="168"/>
      <c r="I14" s="169">
        <f t="shared" si="1"/>
        <v>0</v>
      </c>
      <c r="J14" s="170"/>
      <c r="K14" s="170"/>
      <c r="L14" s="170"/>
      <c r="M14" s="171">
        <f t="shared" si="2"/>
        <v>0</v>
      </c>
    </row>
    <row r="15" spans="1:13" x14ac:dyDescent="0.2">
      <c r="A15" s="165" t="s">
        <v>15</v>
      </c>
      <c r="B15" s="166"/>
      <c r="C15" s="166"/>
      <c r="D15" s="166"/>
      <c r="E15" s="167">
        <f t="shared" si="0"/>
        <v>0</v>
      </c>
      <c r="F15" s="166"/>
      <c r="G15" s="166"/>
      <c r="H15" s="168"/>
      <c r="I15" s="169">
        <f t="shared" si="1"/>
        <v>0</v>
      </c>
      <c r="J15" s="170"/>
      <c r="K15" s="170"/>
      <c r="L15" s="170"/>
      <c r="M15" s="171">
        <f t="shared" si="2"/>
        <v>0</v>
      </c>
    </row>
    <row r="16" spans="1:13" x14ac:dyDescent="0.2">
      <c r="A16" s="172" t="s">
        <v>16</v>
      </c>
      <c r="B16" s="168"/>
      <c r="C16" s="168"/>
      <c r="D16" s="168"/>
      <c r="E16" s="167">
        <f t="shared" si="0"/>
        <v>0</v>
      </c>
      <c r="F16" s="168"/>
      <c r="G16" s="168"/>
      <c r="H16" s="168"/>
      <c r="I16" s="169">
        <f t="shared" si="1"/>
        <v>0</v>
      </c>
      <c r="J16" s="170"/>
      <c r="K16" s="170"/>
      <c r="L16" s="170"/>
      <c r="M16" s="171">
        <f t="shared" si="2"/>
        <v>0</v>
      </c>
    </row>
    <row r="17" spans="1:13" x14ac:dyDescent="0.2">
      <c r="A17" s="172" t="s">
        <v>17</v>
      </c>
      <c r="B17" s="168"/>
      <c r="C17" s="168"/>
      <c r="D17" s="168"/>
      <c r="E17" s="167">
        <f t="shared" si="0"/>
        <v>0</v>
      </c>
      <c r="F17" s="168"/>
      <c r="G17" s="168"/>
      <c r="H17" s="168"/>
      <c r="I17" s="169">
        <f t="shared" si="1"/>
        <v>0</v>
      </c>
      <c r="J17" s="170"/>
      <c r="K17" s="170"/>
      <c r="L17" s="170"/>
      <c r="M17" s="171">
        <f t="shared" si="2"/>
        <v>0</v>
      </c>
    </row>
    <row r="18" spans="1:13" x14ac:dyDescent="0.2">
      <c r="A18" s="172" t="s">
        <v>18</v>
      </c>
      <c r="B18" s="168"/>
      <c r="C18" s="168"/>
      <c r="D18" s="168"/>
      <c r="E18" s="167">
        <f t="shared" si="0"/>
        <v>0</v>
      </c>
      <c r="F18" s="168"/>
      <c r="G18" s="168"/>
      <c r="H18" s="168"/>
      <c r="I18" s="169">
        <f t="shared" si="1"/>
        <v>0</v>
      </c>
      <c r="J18" s="170"/>
      <c r="K18" s="170"/>
      <c r="L18" s="170"/>
      <c r="M18" s="171">
        <f t="shared" si="2"/>
        <v>0</v>
      </c>
    </row>
    <row r="19" spans="1:13" x14ac:dyDescent="0.2">
      <c r="A19" s="172" t="s">
        <v>19</v>
      </c>
      <c r="B19" s="168"/>
      <c r="C19" s="168"/>
      <c r="D19" s="168"/>
      <c r="E19" s="167">
        <f t="shared" si="0"/>
        <v>0</v>
      </c>
      <c r="F19" s="168"/>
      <c r="G19" s="168"/>
      <c r="H19" s="168"/>
      <c r="I19" s="169">
        <f t="shared" si="1"/>
        <v>0</v>
      </c>
      <c r="J19" s="170"/>
      <c r="K19" s="170"/>
      <c r="L19" s="170"/>
      <c r="M19" s="171">
        <f t="shared" si="2"/>
        <v>0</v>
      </c>
    </row>
    <row r="20" spans="1:13" x14ac:dyDescent="0.2">
      <c r="A20" s="172" t="s">
        <v>20</v>
      </c>
      <c r="B20" s="168"/>
      <c r="C20" s="168"/>
      <c r="D20" s="168"/>
      <c r="E20" s="167">
        <f t="shared" si="0"/>
        <v>0</v>
      </c>
      <c r="F20" s="168"/>
      <c r="G20" s="168"/>
      <c r="H20" s="168"/>
      <c r="I20" s="169">
        <f t="shared" si="1"/>
        <v>0</v>
      </c>
      <c r="J20" s="170"/>
      <c r="K20" s="170"/>
      <c r="L20" s="170"/>
      <c r="M20" s="171">
        <f t="shared" si="2"/>
        <v>0</v>
      </c>
    </row>
    <row r="21" spans="1:13" x14ac:dyDescent="0.2">
      <c r="A21" s="172" t="s">
        <v>21</v>
      </c>
      <c r="B21" s="168"/>
      <c r="C21" s="168"/>
      <c r="D21" s="168"/>
      <c r="E21" s="167">
        <f t="shared" si="0"/>
        <v>0</v>
      </c>
      <c r="F21" s="168"/>
      <c r="G21" s="168"/>
      <c r="H21" s="168"/>
      <c r="I21" s="169">
        <f t="shared" si="1"/>
        <v>0</v>
      </c>
      <c r="J21" s="170"/>
      <c r="K21" s="170"/>
      <c r="L21" s="170"/>
      <c r="M21" s="171">
        <f t="shared" si="2"/>
        <v>0</v>
      </c>
    </row>
    <row r="22" spans="1:13" x14ac:dyDescent="0.2">
      <c r="A22" s="172" t="s">
        <v>22</v>
      </c>
      <c r="B22" s="168"/>
      <c r="C22" s="168"/>
      <c r="D22" s="168"/>
      <c r="E22" s="167">
        <f t="shared" si="0"/>
        <v>0</v>
      </c>
      <c r="F22" s="168"/>
      <c r="G22" s="168"/>
      <c r="H22" s="168"/>
      <c r="I22" s="169">
        <f t="shared" si="1"/>
        <v>0</v>
      </c>
      <c r="J22" s="170"/>
      <c r="K22" s="170"/>
      <c r="L22" s="170"/>
      <c r="M22" s="171">
        <f t="shared" si="2"/>
        <v>0</v>
      </c>
    </row>
    <row r="23" spans="1:13" x14ac:dyDescent="0.2">
      <c r="A23" s="172" t="s">
        <v>23</v>
      </c>
      <c r="B23" s="168"/>
      <c r="C23" s="168"/>
      <c r="D23" s="168"/>
      <c r="E23" s="167">
        <f t="shared" si="0"/>
        <v>0</v>
      </c>
      <c r="F23" s="168"/>
      <c r="G23" s="168"/>
      <c r="H23" s="168"/>
      <c r="I23" s="169">
        <f t="shared" si="1"/>
        <v>0</v>
      </c>
      <c r="J23" s="170"/>
      <c r="K23" s="170"/>
      <c r="L23" s="170"/>
      <c r="M23" s="171">
        <f t="shared" si="2"/>
        <v>0</v>
      </c>
    </row>
    <row r="24" spans="1:13" x14ac:dyDescent="0.2">
      <c r="A24" s="172" t="s">
        <v>24</v>
      </c>
      <c r="B24" s="168"/>
      <c r="C24" s="168"/>
      <c r="D24" s="168"/>
      <c r="E24" s="167">
        <f t="shared" si="0"/>
        <v>0</v>
      </c>
      <c r="F24" s="168"/>
      <c r="G24" s="168"/>
      <c r="H24" s="168"/>
      <c r="I24" s="169">
        <f t="shared" si="1"/>
        <v>0</v>
      </c>
      <c r="J24" s="170"/>
      <c r="K24" s="170"/>
      <c r="L24" s="170"/>
      <c r="M24" s="171">
        <f t="shared" si="2"/>
        <v>0</v>
      </c>
    </row>
    <row r="25" spans="1:13" x14ac:dyDescent="0.2">
      <c r="A25" s="172" t="s">
        <v>25</v>
      </c>
      <c r="B25" s="168"/>
      <c r="C25" s="168"/>
      <c r="D25" s="168"/>
      <c r="E25" s="167">
        <f t="shared" si="0"/>
        <v>0</v>
      </c>
      <c r="F25" s="168"/>
      <c r="G25" s="168"/>
      <c r="H25" s="168"/>
      <c r="I25" s="169">
        <f t="shared" si="1"/>
        <v>0</v>
      </c>
      <c r="J25" s="170"/>
      <c r="K25" s="170"/>
      <c r="L25" s="170"/>
      <c r="M25" s="171">
        <f t="shared" si="2"/>
        <v>0</v>
      </c>
    </row>
    <row r="26" spans="1:13" x14ac:dyDescent="0.2">
      <c r="A26" s="172" t="s">
        <v>26</v>
      </c>
      <c r="B26" s="168"/>
      <c r="C26" s="168"/>
      <c r="D26" s="168"/>
      <c r="E26" s="167">
        <f t="shared" si="0"/>
        <v>0</v>
      </c>
      <c r="F26" s="168"/>
      <c r="G26" s="168"/>
      <c r="H26" s="168"/>
      <c r="I26" s="169">
        <f t="shared" si="1"/>
        <v>0</v>
      </c>
      <c r="J26" s="170"/>
      <c r="K26" s="170"/>
      <c r="L26" s="170"/>
      <c r="M26" s="171">
        <f t="shared" si="2"/>
        <v>0</v>
      </c>
    </row>
    <row r="27" spans="1:13" x14ac:dyDescent="0.2">
      <c r="A27" s="172" t="s">
        <v>27</v>
      </c>
      <c r="B27" s="168"/>
      <c r="C27" s="168"/>
      <c r="D27" s="168"/>
      <c r="E27" s="167">
        <f t="shared" si="0"/>
        <v>0</v>
      </c>
      <c r="F27" s="168"/>
      <c r="G27" s="168"/>
      <c r="H27" s="168"/>
      <c r="I27" s="169">
        <f t="shared" si="1"/>
        <v>0</v>
      </c>
      <c r="J27" s="170"/>
      <c r="K27" s="170"/>
      <c r="L27" s="170"/>
      <c r="M27" s="171">
        <f t="shared" si="2"/>
        <v>0</v>
      </c>
    </row>
    <row r="28" spans="1:13" x14ac:dyDescent="0.2">
      <c r="A28" s="173" t="s">
        <v>187</v>
      </c>
      <c r="B28" s="174">
        <f t="shared" ref="B28:M28" si="3">SUM(B4:B27)</f>
        <v>0</v>
      </c>
      <c r="C28" s="174">
        <f t="shared" si="3"/>
        <v>0</v>
      </c>
      <c r="D28" s="174">
        <f t="shared" si="3"/>
        <v>0</v>
      </c>
      <c r="E28" s="174">
        <f t="shared" si="3"/>
        <v>0</v>
      </c>
      <c r="F28" s="174">
        <f t="shared" si="3"/>
        <v>0</v>
      </c>
      <c r="G28" s="174">
        <f t="shared" si="3"/>
        <v>0</v>
      </c>
      <c r="H28" s="174">
        <f t="shared" si="3"/>
        <v>0</v>
      </c>
      <c r="I28" s="174">
        <f t="shared" si="3"/>
        <v>0</v>
      </c>
      <c r="J28" s="175">
        <f t="shared" si="3"/>
        <v>0</v>
      </c>
      <c r="K28" s="175">
        <f t="shared" si="3"/>
        <v>0</v>
      </c>
      <c r="L28" s="175">
        <f t="shared" si="3"/>
        <v>0</v>
      </c>
      <c r="M28" s="175">
        <f t="shared" si="3"/>
        <v>0</v>
      </c>
    </row>
  </sheetData>
  <mergeCells count="4">
    <mergeCell ref="B1:M1"/>
    <mergeCell ref="B2:E2"/>
    <mergeCell ref="F2:I2"/>
    <mergeCell ref="J2:M2"/>
  </mergeCells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C19" sqref="C19"/>
    </sheetView>
  </sheetViews>
  <sheetFormatPr defaultRowHeight="15" x14ac:dyDescent="0.2"/>
  <cols>
    <col min="1" max="1" width="10.77734375" customWidth="1"/>
    <col min="10" max="10" width="9.6640625" customWidth="1"/>
    <col min="12" max="12" width="9.77734375" customWidth="1"/>
    <col min="13" max="13" width="10.44140625" customWidth="1"/>
  </cols>
  <sheetData>
    <row r="1" spans="1:13" x14ac:dyDescent="0.2">
      <c r="B1" s="229" t="s">
        <v>191</v>
      </c>
      <c r="C1" s="229"/>
      <c r="D1" s="229"/>
      <c r="E1" s="229"/>
      <c r="F1" s="229"/>
      <c r="G1" s="229"/>
      <c r="H1" s="235"/>
      <c r="I1" s="235"/>
      <c r="J1" s="235"/>
      <c r="K1" s="235"/>
      <c r="L1" s="235"/>
      <c r="M1" s="235"/>
    </row>
    <row r="2" spans="1:13" x14ac:dyDescent="0.2">
      <c r="A2" s="160"/>
      <c r="B2" s="236" t="s">
        <v>183</v>
      </c>
      <c r="C2" s="236"/>
      <c r="D2" s="236"/>
      <c r="E2" s="236"/>
      <c r="F2" s="237" t="s">
        <v>184</v>
      </c>
      <c r="G2" s="237"/>
      <c r="H2" s="237"/>
      <c r="I2" s="237"/>
      <c r="J2" s="238" t="s">
        <v>185</v>
      </c>
      <c r="K2" s="238"/>
      <c r="L2" s="238"/>
      <c r="M2" s="238"/>
    </row>
    <row r="3" spans="1:13" x14ac:dyDescent="0.2">
      <c r="A3" s="161" t="s">
        <v>28</v>
      </c>
      <c r="B3" s="162" t="s">
        <v>0</v>
      </c>
      <c r="C3" s="162" t="s">
        <v>1</v>
      </c>
      <c r="D3" s="162" t="s">
        <v>186</v>
      </c>
      <c r="E3" s="162" t="s">
        <v>187</v>
      </c>
      <c r="F3" s="163" t="s">
        <v>0</v>
      </c>
      <c r="G3" s="163" t="s">
        <v>1</v>
      </c>
      <c r="H3" s="163" t="s">
        <v>186</v>
      </c>
      <c r="I3" s="163" t="s">
        <v>187</v>
      </c>
      <c r="J3" s="164" t="s">
        <v>0</v>
      </c>
      <c r="K3" s="164" t="s">
        <v>1</v>
      </c>
      <c r="L3" s="164" t="s">
        <v>186</v>
      </c>
      <c r="M3" s="164" t="s">
        <v>187</v>
      </c>
    </row>
    <row r="4" spans="1:13" x14ac:dyDescent="0.2">
      <c r="A4" s="165" t="s">
        <v>4</v>
      </c>
      <c r="B4" s="166"/>
      <c r="C4" s="166"/>
      <c r="D4" s="166"/>
      <c r="E4" s="167">
        <f>SUM(B4:D4)</f>
        <v>0</v>
      </c>
      <c r="F4" s="166"/>
      <c r="G4" s="166"/>
      <c r="H4" s="168"/>
      <c r="I4" s="169">
        <f>SUM(F4:H4)</f>
        <v>0</v>
      </c>
      <c r="J4" s="170"/>
      <c r="K4" s="170"/>
      <c r="L4" s="170"/>
      <c r="M4" s="171">
        <f>SUM(J4:L4)</f>
        <v>0</v>
      </c>
    </row>
    <row r="5" spans="1:13" x14ac:dyDescent="0.2">
      <c r="A5" s="165" t="s">
        <v>5</v>
      </c>
      <c r="B5" s="166"/>
      <c r="C5" s="166"/>
      <c r="D5" s="166"/>
      <c r="E5" s="167">
        <f t="shared" ref="E5:E27" si="0">SUM(B5:D5)</f>
        <v>0</v>
      </c>
      <c r="F5" s="166"/>
      <c r="G5" s="166"/>
      <c r="H5" s="168"/>
      <c r="I5" s="169">
        <f t="shared" ref="I5:I27" si="1">SUM(F5:H5)</f>
        <v>0</v>
      </c>
      <c r="J5" s="170"/>
      <c r="K5" s="170"/>
      <c r="L5" s="170"/>
      <c r="M5" s="171">
        <f t="shared" ref="M5:M27" si="2">SUM(J5:L5)</f>
        <v>0</v>
      </c>
    </row>
    <row r="6" spans="1:13" x14ac:dyDescent="0.2">
      <c r="A6" s="165" t="s">
        <v>6</v>
      </c>
      <c r="B6" s="166"/>
      <c r="C6" s="166"/>
      <c r="D6" s="166"/>
      <c r="E6" s="167">
        <f t="shared" si="0"/>
        <v>0</v>
      </c>
      <c r="F6" s="166"/>
      <c r="G6" s="166"/>
      <c r="H6" s="168"/>
      <c r="I6" s="169">
        <f t="shared" si="1"/>
        <v>0</v>
      </c>
      <c r="J6" s="170"/>
      <c r="K6" s="170"/>
      <c r="L6" s="170"/>
      <c r="M6" s="171">
        <f t="shared" si="2"/>
        <v>0</v>
      </c>
    </row>
    <row r="7" spans="1:13" x14ac:dyDescent="0.2">
      <c r="A7" s="165" t="s">
        <v>7</v>
      </c>
      <c r="B7" s="166"/>
      <c r="C7" s="166"/>
      <c r="D7" s="166"/>
      <c r="E7" s="167">
        <f t="shared" si="0"/>
        <v>0</v>
      </c>
      <c r="F7" s="166"/>
      <c r="G7" s="166"/>
      <c r="H7" s="168"/>
      <c r="I7" s="169">
        <f t="shared" si="1"/>
        <v>0</v>
      </c>
      <c r="J7" s="170"/>
      <c r="K7" s="170"/>
      <c r="L7" s="170"/>
      <c r="M7" s="171">
        <f t="shared" si="2"/>
        <v>0</v>
      </c>
    </row>
    <row r="8" spans="1:13" x14ac:dyDescent="0.2">
      <c r="A8" s="165" t="s">
        <v>8</v>
      </c>
      <c r="B8" s="166"/>
      <c r="C8" s="166"/>
      <c r="D8" s="166"/>
      <c r="E8" s="167">
        <f t="shared" si="0"/>
        <v>0</v>
      </c>
      <c r="F8" s="166"/>
      <c r="G8" s="166"/>
      <c r="H8" s="168"/>
      <c r="I8" s="169">
        <f t="shared" si="1"/>
        <v>0</v>
      </c>
      <c r="J8" s="170"/>
      <c r="K8" s="170"/>
      <c r="L8" s="170"/>
      <c r="M8" s="171">
        <f t="shared" si="2"/>
        <v>0</v>
      </c>
    </row>
    <row r="9" spans="1:13" x14ac:dyDescent="0.2">
      <c r="A9" s="165" t="s">
        <v>9</v>
      </c>
      <c r="B9" s="166"/>
      <c r="C9" s="166"/>
      <c r="D9" s="166"/>
      <c r="E9" s="167">
        <f t="shared" si="0"/>
        <v>0</v>
      </c>
      <c r="F9" s="166"/>
      <c r="G9" s="166"/>
      <c r="H9" s="168"/>
      <c r="I9" s="169">
        <f t="shared" si="1"/>
        <v>0</v>
      </c>
      <c r="J9" s="170"/>
      <c r="K9" s="170"/>
      <c r="L9" s="170"/>
      <c r="M9" s="171">
        <f t="shared" si="2"/>
        <v>0</v>
      </c>
    </row>
    <row r="10" spans="1:13" x14ac:dyDescent="0.2">
      <c r="A10" s="165" t="s">
        <v>10</v>
      </c>
      <c r="B10" s="166"/>
      <c r="C10" s="166"/>
      <c r="D10" s="166"/>
      <c r="E10" s="167">
        <f t="shared" si="0"/>
        <v>0</v>
      </c>
      <c r="F10" s="166"/>
      <c r="G10" s="166"/>
      <c r="H10" s="168"/>
      <c r="I10" s="169">
        <f t="shared" si="1"/>
        <v>0</v>
      </c>
      <c r="J10" s="170"/>
      <c r="K10" s="170"/>
      <c r="L10" s="170"/>
      <c r="M10" s="171">
        <f t="shared" si="2"/>
        <v>0</v>
      </c>
    </row>
    <row r="11" spans="1:13" x14ac:dyDescent="0.2">
      <c r="A11" s="165" t="s">
        <v>11</v>
      </c>
      <c r="B11" s="166"/>
      <c r="C11" s="166"/>
      <c r="D11" s="166"/>
      <c r="E11" s="167">
        <f t="shared" si="0"/>
        <v>0</v>
      </c>
      <c r="F11" s="166"/>
      <c r="G11" s="166"/>
      <c r="H11" s="168"/>
      <c r="I11" s="169">
        <f t="shared" si="1"/>
        <v>0</v>
      </c>
      <c r="J11" s="170"/>
      <c r="K11" s="170"/>
      <c r="L11" s="170"/>
      <c r="M11" s="171">
        <f t="shared" si="2"/>
        <v>0</v>
      </c>
    </row>
    <row r="12" spans="1:13" x14ac:dyDescent="0.2">
      <c r="A12" s="165" t="s">
        <v>153</v>
      </c>
      <c r="B12" s="166"/>
      <c r="C12" s="166"/>
      <c r="D12" s="166"/>
      <c r="E12" s="167">
        <f t="shared" si="0"/>
        <v>0</v>
      </c>
      <c r="F12" s="166"/>
      <c r="G12" s="166"/>
      <c r="H12" s="168"/>
      <c r="I12" s="169">
        <f t="shared" si="1"/>
        <v>0</v>
      </c>
      <c r="J12" s="170"/>
      <c r="K12" s="170"/>
      <c r="L12" s="170"/>
      <c r="M12" s="171">
        <f t="shared" si="2"/>
        <v>0</v>
      </c>
    </row>
    <row r="13" spans="1:13" x14ac:dyDescent="0.2">
      <c r="A13" s="165" t="s">
        <v>13</v>
      </c>
      <c r="B13" s="166"/>
      <c r="C13" s="166"/>
      <c r="D13" s="166"/>
      <c r="E13" s="167">
        <f t="shared" si="0"/>
        <v>0</v>
      </c>
      <c r="F13" s="166"/>
      <c r="G13" s="166"/>
      <c r="H13" s="168"/>
      <c r="I13" s="169">
        <f t="shared" si="1"/>
        <v>0</v>
      </c>
      <c r="J13" s="170"/>
      <c r="K13" s="170"/>
      <c r="L13" s="170"/>
      <c r="M13" s="171">
        <f t="shared" si="2"/>
        <v>0</v>
      </c>
    </row>
    <row r="14" spans="1:13" x14ac:dyDescent="0.2">
      <c r="A14" s="165" t="s">
        <v>14</v>
      </c>
      <c r="B14" s="166"/>
      <c r="C14" s="166"/>
      <c r="D14" s="166"/>
      <c r="E14" s="167">
        <f t="shared" si="0"/>
        <v>0</v>
      </c>
      <c r="F14" s="166"/>
      <c r="G14" s="166"/>
      <c r="H14" s="168"/>
      <c r="I14" s="169">
        <f t="shared" si="1"/>
        <v>0</v>
      </c>
      <c r="J14" s="170"/>
      <c r="K14" s="170"/>
      <c r="L14" s="170"/>
      <c r="M14" s="171">
        <f t="shared" si="2"/>
        <v>0</v>
      </c>
    </row>
    <row r="15" spans="1:13" x14ac:dyDescent="0.2">
      <c r="A15" s="165" t="s">
        <v>15</v>
      </c>
      <c r="B15" s="166"/>
      <c r="C15" s="166"/>
      <c r="D15" s="166"/>
      <c r="E15" s="167">
        <f t="shared" si="0"/>
        <v>0</v>
      </c>
      <c r="F15" s="166"/>
      <c r="G15" s="166"/>
      <c r="H15" s="168"/>
      <c r="I15" s="169">
        <f t="shared" si="1"/>
        <v>0</v>
      </c>
      <c r="J15" s="170"/>
      <c r="K15" s="170"/>
      <c r="L15" s="170"/>
      <c r="M15" s="171">
        <f t="shared" si="2"/>
        <v>0</v>
      </c>
    </row>
    <row r="16" spans="1:13" x14ac:dyDescent="0.2">
      <c r="A16" s="172" t="s">
        <v>16</v>
      </c>
      <c r="B16" s="168"/>
      <c r="C16" s="168"/>
      <c r="D16" s="168"/>
      <c r="E16" s="167">
        <f t="shared" si="0"/>
        <v>0</v>
      </c>
      <c r="F16" s="168"/>
      <c r="G16" s="168"/>
      <c r="H16" s="168"/>
      <c r="I16" s="169">
        <f t="shared" si="1"/>
        <v>0</v>
      </c>
      <c r="J16" s="170"/>
      <c r="K16" s="170"/>
      <c r="L16" s="170"/>
      <c r="M16" s="171">
        <f t="shared" si="2"/>
        <v>0</v>
      </c>
    </row>
    <row r="17" spans="1:13" x14ac:dyDescent="0.2">
      <c r="A17" s="172" t="s">
        <v>17</v>
      </c>
      <c r="B17" s="168"/>
      <c r="C17" s="168"/>
      <c r="D17" s="168"/>
      <c r="E17" s="167">
        <f t="shared" si="0"/>
        <v>0</v>
      </c>
      <c r="F17" s="168"/>
      <c r="G17" s="168"/>
      <c r="H17" s="168"/>
      <c r="I17" s="169">
        <f t="shared" si="1"/>
        <v>0</v>
      </c>
      <c r="J17" s="170"/>
      <c r="K17" s="170"/>
      <c r="L17" s="170"/>
      <c r="M17" s="171">
        <f t="shared" si="2"/>
        <v>0</v>
      </c>
    </row>
    <row r="18" spans="1:13" x14ac:dyDescent="0.2">
      <c r="A18" s="172" t="s">
        <v>18</v>
      </c>
      <c r="B18" s="168"/>
      <c r="C18" s="168"/>
      <c r="D18" s="168"/>
      <c r="E18" s="167">
        <f t="shared" si="0"/>
        <v>0</v>
      </c>
      <c r="F18" s="168"/>
      <c r="G18" s="168"/>
      <c r="H18" s="168"/>
      <c r="I18" s="169">
        <f t="shared" si="1"/>
        <v>0</v>
      </c>
      <c r="J18" s="170"/>
      <c r="K18" s="170"/>
      <c r="L18" s="170"/>
      <c r="M18" s="171">
        <f t="shared" si="2"/>
        <v>0</v>
      </c>
    </row>
    <row r="19" spans="1:13" x14ac:dyDescent="0.2">
      <c r="A19" s="172" t="s">
        <v>19</v>
      </c>
      <c r="B19" s="168"/>
      <c r="C19" s="168"/>
      <c r="D19" s="168"/>
      <c r="E19" s="167">
        <f t="shared" si="0"/>
        <v>0</v>
      </c>
      <c r="F19" s="168"/>
      <c r="G19" s="168"/>
      <c r="H19" s="168"/>
      <c r="I19" s="169">
        <f t="shared" si="1"/>
        <v>0</v>
      </c>
      <c r="J19" s="170"/>
      <c r="K19" s="170"/>
      <c r="L19" s="170"/>
      <c r="M19" s="171">
        <f t="shared" si="2"/>
        <v>0</v>
      </c>
    </row>
    <row r="20" spans="1:13" x14ac:dyDescent="0.2">
      <c r="A20" s="172" t="s">
        <v>20</v>
      </c>
      <c r="B20" s="168"/>
      <c r="C20" s="168"/>
      <c r="D20" s="168"/>
      <c r="E20" s="167">
        <f t="shared" si="0"/>
        <v>0</v>
      </c>
      <c r="F20" s="168"/>
      <c r="G20" s="168"/>
      <c r="H20" s="168"/>
      <c r="I20" s="169">
        <f t="shared" si="1"/>
        <v>0</v>
      </c>
      <c r="J20" s="170"/>
      <c r="K20" s="170"/>
      <c r="L20" s="170"/>
      <c r="M20" s="171">
        <f t="shared" si="2"/>
        <v>0</v>
      </c>
    </row>
    <row r="21" spans="1:13" x14ac:dyDescent="0.2">
      <c r="A21" s="172" t="s">
        <v>21</v>
      </c>
      <c r="B21" s="168"/>
      <c r="C21" s="168"/>
      <c r="D21" s="168"/>
      <c r="E21" s="167">
        <f t="shared" si="0"/>
        <v>0</v>
      </c>
      <c r="F21" s="168"/>
      <c r="G21" s="168"/>
      <c r="H21" s="168"/>
      <c r="I21" s="169">
        <f t="shared" si="1"/>
        <v>0</v>
      </c>
      <c r="J21" s="170"/>
      <c r="K21" s="170"/>
      <c r="L21" s="170"/>
      <c r="M21" s="171">
        <f t="shared" si="2"/>
        <v>0</v>
      </c>
    </row>
    <row r="22" spans="1:13" x14ac:dyDescent="0.2">
      <c r="A22" s="172" t="s">
        <v>22</v>
      </c>
      <c r="B22" s="168"/>
      <c r="C22" s="168"/>
      <c r="D22" s="168"/>
      <c r="E22" s="167">
        <f t="shared" si="0"/>
        <v>0</v>
      </c>
      <c r="F22" s="168"/>
      <c r="G22" s="168"/>
      <c r="H22" s="168"/>
      <c r="I22" s="169">
        <f t="shared" si="1"/>
        <v>0</v>
      </c>
      <c r="J22" s="170"/>
      <c r="K22" s="170"/>
      <c r="L22" s="170"/>
      <c r="M22" s="171">
        <f t="shared" si="2"/>
        <v>0</v>
      </c>
    </row>
    <row r="23" spans="1:13" x14ac:dyDescent="0.2">
      <c r="A23" s="172" t="s">
        <v>23</v>
      </c>
      <c r="B23" s="168"/>
      <c r="C23" s="168"/>
      <c r="D23" s="168"/>
      <c r="E23" s="167">
        <f t="shared" si="0"/>
        <v>0</v>
      </c>
      <c r="F23" s="168"/>
      <c r="G23" s="168"/>
      <c r="H23" s="168"/>
      <c r="I23" s="169">
        <f t="shared" si="1"/>
        <v>0</v>
      </c>
      <c r="J23" s="170"/>
      <c r="K23" s="170"/>
      <c r="L23" s="170"/>
      <c r="M23" s="171">
        <f t="shared" si="2"/>
        <v>0</v>
      </c>
    </row>
    <row r="24" spans="1:13" x14ac:dyDescent="0.2">
      <c r="A24" s="172" t="s">
        <v>24</v>
      </c>
      <c r="B24" s="168"/>
      <c r="C24" s="168"/>
      <c r="D24" s="168"/>
      <c r="E24" s="167">
        <f t="shared" si="0"/>
        <v>0</v>
      </c>
      <c r="F24" s="168"/>
      <c r="G24" s="168"/>
      <c r="H24" s="168"/>
      <c r="I24" s="169">
        <f t="shared" si="1"/>
        <v>0</v>
      </c>
      <c r="J24" s="170"/>
      <c r="K24" s="170"/>
      <c r="L24" s="170"/>
      <c r="M24" s="171">
        <f t="shared" si="2"/>
        <v>0</v>
      </c>
    </row>
    <row r="25" spans="1:13" x14ac:dyDescent="0.2">
      <c r="A25" s="172" t="s">
        <v>25</v>
      </c>
      <c r="B25" s="168"/>
      <c r="C25" s="168"/>
      <c r="D25" s="168"/>
      <c r="E25" s="167">
        <f t="shared" si="0"/>
        <v>0</v>
      </c>
      <c r="F25" s="168"/>
      <c r="G25" s="168"/>
      <c r="H25" s="168"/>
      <c r="I25" s="169">
        <f t="shared" si="1"/>
        <v>0</v>
      </c>
      <c r="J25" s="170"/>
      <c r="K25" s="170"/>
      <c r="L25" s="170"/>
      <c r="M25" s="171">
        <f t="shared" si="2"/>
        <v>0</v>
      </c>
    </row>
    <row r="26" spans="1:13" x14ac:dyDescent="0.2">
      <c r="A26" s="172" t="s">
        <v>26</v>
      </c>
      <c r="B26" s="168"/>
      <c r="C26" s="168"/>
      <c r="D26" s="168"/>
      <c r="E26" s="167">
        <f t="shared" si="0"/>
        <v>0</v>
      </c>
      <c r="F26" s="168"/>
      <c r="G26" s="168"/>
      <c r="H26" s="168"/>
      <c r="I26" s="169">
        <f t="shared" si="1"/>
        <v>0</v>
      </c>
      <c r="J26" s="170"/>
      <c r="K26" s="170"/>
      <c r="L26" s="170"/>
      <c r="M26" s="171">
        <f t="shared" si="2"/>
        <v>0</v>
      </c>
    </row>
    <row r="27" spans="1:13" x14ac:dyDescent="0.2">
      <c r="A27" s="172" t="s">
        <v>27</v>
      </c>
      <c r="B27" s="168"/>
      <c r="C27" s="168"/>
      <c r="D27" s="168"/>
      <c r="E27" s="167">
        <f t="shared" si="0"/>
        <v>0</v>
      </c>
      <c r="F27" s="168"/>
      <c r="G27" s="168"/>
      <c r="H27" s="168"/>
      <c r="I27" s="169">
        <f t="shared" si="1"/>
        <v>0</v>
      </c>
      <c r="J27" s="170"/>
      <c r="K27" s="170"/>
      <c r="L27" s="170"/>
      <c r="M27" s="171">
        <f t="shared" si="2"/>
        <v>0</v>
      </c>
    </row>
    <row r="28" spans="1:13" x14ac:dyDescent="0.2">
      <c r="A28" s="173" t="s">
        <v>187</v>
      </c>
      <c r="B28" s="174">
        <f t="shared" ref="B28:M28" si="3">SUM(B4:B27)</f>
        <v>0</v>
      </c>
      <c r="C28" s="174">
        <f t="shared" si="3"/>
        <v>0</v>
      </c>
      <c r="D28" s="174">
        <f t="shared" si="3"/>
        <v>0</v>
      </c>
      <c r="E28" s="174">
        <f t="shared" si="3"/>
        <v>0</v>
      </c>
      <c r="F28" s="174">
        <f t="shared" si="3"/>
        <v>0</v>
      </c>
      <c r="G28" s="174">
        <f t="shared" si="3"/>
        <v>0</v>
      </c>
      <c r="H28" s="174">
        <f t="shared" si="3"/>
        <v>0</v>
      </c>
      <c r="I28" s="174">
        <f t="shared" si="3"/>
        <v>0</v>
      </c>
      <c r="J28" s="175">
        <f t="shared" si="3"/>
        <v>0</v>
      </c>
      <c r="K28" s="175">
        <f t="shared" si="3"/>
        <v>0</v>
      </c>
      <c r="L28" s="175">
        <f t="shared" si="3"/>
        <v>0</v>
      </c>
      <c r="M28" s="175">
        <f t="shared" si="3"/>
        <v>0</v>
      </c>
    </row>
  </sheetData>
  <mergeCells count="4">
    <mergeCell ref="B1:M1"/>
    <mergeCell ref="B2:E2"/>
    <mergeCell ref="F2:I2"/>
    <mergeCell ref="J2:M2"/>
  </mergeCells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C19" sqref="C19"/>
    </sheetView>
  </sheetViews>
  <sheetFormatPr defaultRowHeight="15" x14ac:dyDescent="0.2"/>
  <cols>
    <col min="1" max="1" width="10.77734375" customWidth="1"/>
    <col min="10" max="10" width="9.6640625" customWidth="1"/>
    <col min="12" max="12" width="9.77734375" customWidth="1"/>
    <col min="13" max="13" width="10.44140625" customWidth="1"/>
  </cols>
  <sheetData>
    <row r="1" spans="1:13" x14ac:dyDescent="0.2">
      <c r="B1" s="229" t="s">
        <v>191</v>
      </c>
      <c r="C1" s="229"/>
      <c r="D1" s="229"/>
      <c r="E1" s="229"/>
      <c r="F1" s="229"/>
      <c r="G1" s="229"/>
      <c r="H1" s="235"/>
      <c r="I1" s="235"/>
      <c r="J1" s="235"/>
      <c r="K1" s="235"/>
      <c r="L1" s="235"/>
      <c r="M1" s="235"/>
    </row>
    <row r="2" spans="1:13" x14ac:dyDescent="0.2">
      <c r="A2" s="160"/>
      <c r="B2" s="236" t="s">
        <v>183</v>
      </c>
      <c r="C2" s="236"/>
      <c r="D2" s="236"/>
      <c r="E2" s="236"/>
      <c r="F2" s="237" t="s">
        <v>184</v>
      </c>
      <c r="G2" s="237"/>
      <c r="H2" s="237"/>
      <c r="I2" s="237"/>
      <c r="J2" s="238" t="s">
        <v>185</v>
      </c>
      <c r="K2" s="238"/>
      <c r="L2" s="238"/>
      <c r="M2" s="238"/>
    </row>
    <row r="3" spans="1:13" x14ac:dyDescent="0.2">
      <c r="A3" s="161" t="s">
        <v>28</v>
      </c>
      <c r="B3" s="162" t="s">
        <v>0</v>
      </c>
      <c r="C3" s="162" t="s">
        <v>1</v>
      </c>
      <c r="D3" s="162" t="s">
        <v>186</v>
      </c>
      <c r="E3" s="162" t="s">
        <v>187</v>
      </c>
      <c r="F3" s="163" t="s">
        <v>0</v>
      </c>
      <c r="G3" s="163" t="s">
        <v>1</v>
      </c>
      <c r="H3" s="163" t="s">
        <v>186</v>
      </c>
      <c r="I3" s="163" t="s">
        <v>187</v>
      </c>
      <c r="J3" s="164" t="s">
        <v>0</v>
      </c>
      <c r="K3" s="164" t="s">
        <v>1</v>
      </c>
      <c r="L3" s="164" t="s">
        <v>186</v>
      </c>
      <c r="M3" s="164" t="s">
        <v>187</v>
      </c>
    </row>
    <row r="4" spans="1:13" x14ac:dyDescent="0.2">
      <c r="A4" s="165" t="s">
        <v>4</v>
      </c>
      <c r="B4" s="166"/>
      <c r="C4" s="166"/>
      <c r="D4" s="166"/>
      <c r="E4" s="167">
        <f>SUM(B4:D4)</f>
        <v>0</v>
      </c>
      <c r="F4" s="166"/>
      <c r="G4" s="166"/>
      <c r="H4" s="168"/>
      <c r="I4" s="169">
        <f>SUM(F4:H4)</f>
        <v>0</v>
      </c>
      <c r="J4" s="170"/>
      <c r="K4" s="170"/>
      <c r="L4" s="170"/>
      <c r="M4" s="171">
        <f>SUM(J4:L4)</f>
        <v>0</v>
      </c>
    </row>
    <row r="5" spans="1:13" x14ac:dyDescent="0.2">
      <c r="A5" s="165" t="s">
        <v>5</v>
      </c>
      <c r="B5" s="166"/>
      <c r="C5" s="166"/>
      <c r="D5" s="166"/>
      <c r="E5" s="167">
        <f t="shared" ref="E5:E27" si="0">SUM(B5:D5)</f>
        <v>0</v>
      </c>
      <c r="F5" s="166"/>
      <c r="G5" s="166"/>
      <c r="H5" s="168"/>
      <c r="I5" s="169">
        <f t="shared" ref="I5:I27" si="1">SUM(F5:H5)</f>
        <v>0</v>
      </c>
      <c r="J5" s="170"/>
      <c r="K5" s="170"/>
      <c r="L5" s="170"/>
      <c r="M5" s="171">
        <f t="shared" ref="M5:M27" si="2">SUM(J5:L5)</f>
        <v>0</v>
      </c>
    </row>
    <row r="6" spans="1:13" x14ac:dyDescent="0.2">
      <c r="A6" s="165" t="s">
        <v>6</v>
      </c>
      <c r="B6" s="166"/>
      <c r="C6" s="166"/>
      <c r="D6" s="166"/>
      <c r="E6" s="167">
        <f t="shared" si="0"/>
        <v>0</v>
      </c>
      <c r="F6" s="166"/>
      <c r="G6" s="166"/>
      <c r="H6" s="168"/>
      <c r="I6" s="169">
        <f t="shared" si="1"/>
        <v>0</v>
      </c>
      <c r="J6" s="170"/>
      <c r="K6" s="170"/>
      <c r="L6" s="170"/>
      <c r="M6" s="171">
        <f t="shared" si="2"/>
        <v>0</v>
      </c>
    </row>
    <row r="7" spans="1:13" x14ac:dyDescent="0.2">
      <c r="A7" s="165" t="s">
        <v>7</v>
      </c>
      <c r="B7" s="166"/>
      <c r="C7" s="166"/>
      <c r="D7" s="166"/>
      <c r="E7" s="167">
        <f t="shared" si="0"/>
        <v>0</v>
      </c>
      <c r="F7" s="166"/>
      <c r="G7" s="166"/>
      <c r="H7" s="168"/>
      <c r="I7" s="169">
        <f t="shared" si="1"/>
        <v>0</v>
      </c>
      <c r="J7" s="170"/>
      <c r="K7" s="170"/>
      <c r="L7" s="170"/>
      <c r="M7" s="171">
        <f t="shared" si="2"/>
        <v>0</v>
      </c>
    </row>
    <row r="8" spans="1:13" x14ac:dyDescent="0.2">
      <c r="A8" s="165" t="s">
        <v>8</v>
      </c>
      <c r="B8" s="166"/>
      <c r="C8" s="166"/>
      <c r="D8" s="166"/>
      <c r="E8" s="167">
        <f t="shared" si="0"/>
        <v>0</v>
      </c>
      <c r="F8" s="166"/>
      <c r="G8" s="166"/>
      <c r="H8" s="168"/>
      <c r="I8" s="169">
        <f t="shared" si="1"/>
        <v>0</v>
      </c>
      <c r="J8" s="170"/>
      <c r="K8" s="170"/>
      <c r="L8" s="170"/>
      <c r="M8" s="171">
        <f t="shared" si="2"/>
        <v>0</v>
      </c>
    </row>
    <row r="9" spans="1:13" x14ac:dyDescent="0.2">
      <c r="A9" s="165" t="s">
        <v>9</v>
      </c>
      <c r="B9" s="166"/>
      <c r="C9" s="166"/>
      <c r="D9" s="166"/>
      <c r="E9" s="167">
        <f t="shared" si="0"/>
        <v>0</v>
      </c>
      <c r="F9" s="166"/>
      <c r="G9" s="166"/>
      <c r="H9" s="168"/>
      <c r="I9" s="169">
        <f t="shared" si="1"/>
        <v>0</v>
      </c>
      <c r="J9" s="170"/>
      <c r="K9" s="170"/>
      <c r="L9" s="170"/>
      <c r="M9" s="171">
        <f t="shared" si="2"/>
        <v>0</v>
      </c>
    </row>
    <row r="10" spans="1:13" x14ac:dyDescent="0.2">
      <c r="A10" s="165" t="s">
        <v>10</v>
      </c>
      <c r="B10" s="166"/>
      <c r="C10" s="166"/>
      <c r="D10" s="166"/>
      <c r="E10" s="167">
        <f t="shared" si="0"/>
        <v>0</v>
      </c>
      <c r="F10" s="166"/>
      <c r="G10" s="166"/>
      <c r="H10" s="168"/>
      <c r="I10" s="169">
        <f t="shared" si="1"/>
        <v>0</v>
      </c>
      <c r="J10" s="170"/>
      <c r="K10" s="170"/>
      <c r="L10" s="170"/>
      <c r="M10" s="171">
        <f t="shared" si="2"/>
        <v>0</v>
      </c>
    </row>
    <row r="11" spans="1:13" x14ac:dyDescent="0.2">
      <c r="A11" s="165" t="s">
        <v>11</v>
      </c>
      <c r="B11" s="166"/>
      <c r="C11" s="166"/>
      <c r="D11" s="166"/>
      <c r="E11" s="167">
        <f t="shared" si="0"/>
        <v>0</v>
      </c>
      <c r="F11" s="166"/>
      <c r="G11" s="166"/>
      <c r="H11" s="168"/>
      <c r="I11" s="169">
        <f t="shared" si="1"/>
        <v>0</v>
      </c>
      <c r="J11" s="170"/>
      <c r="K11" s="170"/>
      <c r="L11" s="170"/>
      <c r="M11" s="171">
        <f t="shared" si="2"/>
        <v>0</v>
      </c>
    </row>
    <row r="12" spans="1:13" x14ac:dyDescent="0.2">
      <c r="A12" s="165" t="s">
        <v>153</v>
      </c>
      <c r="B12" s="166"/>
      <c r="C12" s="166"/>
      <c r="D12" s="166"/>
      <c r="E12" s="167">
        <f t="shared" si="0"/>
        <v>0</v>
      </c>
      <c r="F12" s="166"/>
      <c r="G12" s="166"/>
      <c r="H12" s="168"/>
      <c r="I12" s="169">
        <f t="shared" si="1"/>
        <v>0</v>
      </c>
      <c r="J12" s="170"/>
      <c r="K12" s="170"/>
      <c r="L12" s="170"/>
      <c r="M12" s="171">
        <f t="shared" si="2"/>
        <v>0</v>
      </c>
    </row>
    <row r="13" spans="1:13" x14ac:dyDescent="0.2">
      <c r="A13" s="165" t="s">
        <v>13</v>
      </c>
      <c r="B13" s="166"/>
      <c r="C13" s="166"/>
      <c r="D13" s="166"/>
      <c r="E13" s="167">
        <f t="shared" si="0"/>
        <v>0</v>
      </c>
      <c r="F13" s="166"/>
      <c r="G13" s="166"/>
      <c r="H13" s="168"/>
      <c r="I13" s="169">
        <f t="shared" si="1"/>
        <v>0</v>
      </c>
      <c r="J13" s="170"/>
      <c r="K13" s="170"/>
      <c r="L13" s="170"/>
      <c r="M13" s="171">
        <f t="shared" si="2"/>
        <v>0</v>
      </c>
    </row>
    <row r="14" spans="1:13" x14ac:dyDescent="0.2">
      <c r="A14" s="165" t="s">
        <v>14</v>
      </c>
      <c r="B14" s="166"/>
      <c r="C14" s="166"/>
      <c r="D14" s="166"/>
      <c r="E14" s="167">
        <f t="shared" si="0"/>
        <v>0</v>
      </c>
      <c r="F14" s="166"/>
      <c r="G14" s="166"/>
      <c r="H14" s="168"/>
      <c r="I14" s="169">
        <f t="shared" si="1"/>
        <v>0</v>
      </c>
      <c r="J14" s="170"/>
      <c r="K14" s="170"/>
      <c r="L14" s="170"/>
      <c r="M14" s="171">
        <f t="shared" si="2"/>
        <v>0</v>
      </c>
    </row>
    <row r="15" spans="1:13" x14ac:dyDescent="0.2">
      <c r="A15" s="165" t="s">
        <v>15</v>
      </c>
      <c r="B15" s="166"/>
      <c r="C15" s="166"/>
      <c r="D15" s="166"/>
      <c r="E15" s="167">
        <f t="shared" si="0"/>
        <v>0</v>
      </c>
      <c r="F15" s="166"/>
      <c r="G15" s="166"/>
      <c r="H15" s="168"/>
      <c r="I15" s="169">
        <f t="shared" si="1"/>
        <v>0</v>
      </c>
      <c r="J15" s="170"/>
      <c r="K15" s="170"/>
      <c r="L15" s="170"/>
      <c r="M15" s="171">
        <f t="shared" si="2"/>
        <v>0</v>
      </c>
    </row>
    <row r="16" spans="1:13" x14ac:dyDescent="0.2">
      <c r="A16" s="172" t="s">
        <v>16</v>
      </c>
      <c r="B16" s="168"/>
      <c r="C16" s="168"/>
      <c r="D16" s="168"/>
      <c r="E16" s="167">
        <f t="shared" si="0"/>
        <v>0</v>
      </c>
      <c r="F16" s="168"/>
      <c r="G16" s="168"/>
      <c r="H16" s="168"/>
      <c r="I16" s="169">
        <f t="shared" si="1"/>
        <v>0</v>
      </c>
      <c r="J16" s="170"/>
      <c r="K16" s="170"/>
      <c r="L16" s="170"/>
      <c r="M16" s="171">
        <f t="shared" si="2"/>
        <v>0</v>
      </c>
    </row>
    <row r="17" spans="1:13" x14ac:dyDescent="0.2">
      <c r="A17" s="172" t="s">
        <v>17</v>
      </c>
      <c r="B17" s="168"/>
      <c r="C17" s="168"/>
      <c r="D17" s="168"/>
      <c r="E17" s="167">
        <f t="shared" si="0"/>
        <v>0</v>
      </c>
      <c r="F17" s="168"/>
      <c r="G17" s="168"/>
      <c r="H17" s="168"/>
      <c r="I17" s="169">
        <f t="shared" si="1"/>
        <v>0</v>
      </c>
      <c r="J17" s="170"/>
      <c r="K17" s="170"/>
      <c r="L17" s="170"/>
      <c r="M17" s="171">
        <f t="shared" si="2"/>
        <v>0</v>
      </c>
    </row>
    <row r="18" spans="1:13" x14ac:dyDescent="0.2">
      <c r="A18" s="172" t="s">
        <v>18</v>
      </c>
      <c r="B18" s="168"/>
      <c r="C18" s="168"/>
      <c r="D18" s="168"/>
      <c r="E18" s="167">
        <f t="shared" si="0"/>
        <v>0</v>
      </c>
      <c r="F18" s="168"/>
      <c r="G18" s="168"/>
      <c r="H18" s="168"/>
      <c r="I18" s="169">
        <f t="shared" si="1"/>
        <v>0</v>
      </c>
      <c r="J18" s="170"/>
      <c r="K18" s="170"/>
      <c r="L18" s="170"/>
      <c r="M18" s="171">
        <f t="shared" si="2"/>
        <v>0</v>
      </c>
    </row>
    <row r="19" spans="1:13" x14ac:dyDescent="0.2">
      <c r="A19" s="172" t="s">
        <v>19</v>
      </c>
      <c r="B19" s="168"/>
      <c r="C19" s="168"/>
      <c r="D19" s="168"/>
      <c r="E19" s="167">
        <f t="shared" si="0"/>
        <v>0</v>
      </c>
      <c r="F19" s="168"/>
      <c r="G19" s="168"/>
      <c r="H19" s="168"/>
      <c r="I19" s="169">
        <f t="shared" si="1"/>
        <v>0</v>
      </c>
      <c r="J19" s="170"/>
      <c r="K19" s="170"/>
      <c r="L19" s="170"/>
      <c r="M19" s="171">
        <f t="shared" si="2"/>
        <v>0</v>
      </c>
    </row>
    <row r="20" spans="1:13" x14ac:dyDescent="0.2">
      <c r="A20" s="172" t="s">
        <v>20</v>
      </c>
      <c r="B20" s="168"/>
      <c r="C20" s="168"/>
      <c r="D20" s="168"/>
      <c r="E20" s="167">
        <f t="shared" si="0"/>
        <v>0</v>
      </c>
      <c r="F20" s="168"/>
      <c r="G20" s="168"/>
      <c r="H20" s="168"/>
      <c r="I20" s="169">
        <f t="shared" si="1"/>
        <v>0</v>
      </c>
      <c r="J20" s="170"/>
      <c r="K20" s="170"/>
      <c r="L20" s="170"/>
      <c r="M20" s="171">
        <f t="shared" si="2"/>
        <v>0</v>
      </c>
    </row>
    <row r="21" spans="1:13" x14ac:dyDescent="0.2">
      <c r="A21" s="172" t="s">
        <v>21</v>
      </c>
      <c r="B21" s="168"/>
      <c r="C21" s="168"/>
      <c r="D21" s="168"/>
      <c r="E21" s="167">
        <f t="shared" si="0"/>
        <v>0</v>
      </c>
      <c r="F21" s="168"/>
      <c r="G21" s="168"/>
      <c r="H21" s="168"/>
      <c r="I21" s="169">
        <f t="shared" si="1"/>
        <v>0</v>
      </c>
      <c r="J21" s="170"/>
      <c r="K21" s="170"/>
      <c r="L21" s="170"/>
      <c r="M21" s="171">
        <f t="shared" si="2"/>
        <v>0</v>
      </c>
    </row>
    <row r="22" spans="1:13" x14ac:dyDescent="0.2">
      <c r="A22" s="172" t="s">
        <v>22</v>
      </c>
      <c r="B22" s="168"/>
      <c r="C22" s="168"/>
      <c r="D22" s="168"/>
      <c r="E22" s="167">
        <f t="shared" si="0"/>
        <v>0</v>
      </c>
      <c r="F22" s="168"/>
      <c r="G22" s="168"/>
      <c r="H22" s="168"/>
      <c r="I22" s="169">
        <f t="shared" si="1"/>
        <v>0</v>
      </c>
      <c r="J22" s="170"/>
      <c r="K22" s="170"/>
      <c r="L22" s="170"/>
      <c r="M22" s="171">
        <f t="shared" si="2"/>
        <v>0</v>
      </c>
    </row>
    <row r="23" spans="1:13" x14ac:dyDescent="0.2">
      <c r="A23" s="172" t="s">
        <v>23</v>
      </c>
      <c r="B23" s="168"/>
      <c r="C23" s="168"/>
      <c r="D23" s="168"/>
      <c r="E23" s="167">
        <f t="shared" si="0"/>
        <v>0</v>
      </c>
      <c r="F23" s="168"/>
      <c r="G23" s="168"/>
      <c r="H23" s="168"/>
      <c r="I23" s="169">
        <f t="shared" si="1"/>
        <v>0</v>
      </c>
      <c r="J23" s="170"/>
      <c r="K23" s="170"/>
      <c r="L23" s="170"/>
      <c r="M23" s="171">
        <f t="shared" si="2"/>
        <v>0</v>
      </c>
    </row>
    <row r="24" spans="1:13" x14ac:dyDescent="0.2">
      <c r="A24" s="172" t="s">
        <v>24</v>
      </c>
      <c r="B24" s="168"/>
      <c r="C24" s="168"/>
      <c r="D24" s="168"/>
      <c r="E24" s="167">
        <f t="shared" si="0"/>
        <v>0</v>
      </c>
      <c r="F24" s="168"/>
      <c r="G24" s="168"/>
      <c r="H24" s="168"/>
      <c r="I24" s="169">
        <f t="shared" si="1"/>
        <v>0</v>
      </c>
      <c r="J24" s="170"/>
      <c r="K24" s="170"/>
      <c r="L24" s="170"/>
      <c r="M24" s="171">
        <f t="shared" si="2"/>
        <v>0</v>
      </c>
    </row>
    <row r="25" spans="1:13" x14ac:dyDescent="0.2">
      <c r="A25" s="172" t="s">
        <v>25</v>
      </c>
      <c r="B25" s="168"/>
      <c r="C25" s="168"/>
      <c r="D25" s="168"/>
      <c r="E25" s="167">
        <f t="shared" si="0"/>
        <v>0</v>
      </c>
      <c r="F25" s="168"/>
      <c r="G25" s="168"/>
      <c r="H25" s="168"/>
      <c r="I25" s="169">
        <f t="shared" si="1"/>
        <v>0</v>
      </c>
      <c r="J25" s="170"/>
      <c r="K25" s="170"/>
      <c r="L25" s="170"/>
      <c r="M25" s="171">
        <f t="shared" si="2"/>
        <v>0</v>
      </c>
    </row>
    <row r="26" spans="1:13" x14ac:dyDescent="0.2">
      <c r="A26" s="172" t="s">
        <v>26</v>
      </c>
      <c r="B26" s="168"/>
      <c r="C26" s="168"/>
      <c r="D26" s="168"/>
      <c r="E26" s="167">
        <f t="shared" si="0"/>
        <v>0</v>
      </c>
      <c r="F26" s="168"/>
      <c r="G26" s="168"/>
      <c r="H26" s="168"/>
      <c r="I26" s="169">
        <f t="shared" si="1"/>
        <v>0</v>
      </c>
      <c r="J26" s="170"/>
      <c r="K26" s="170"/>
      <c r="L26" s="170"/>
      <c r="M26" s="171">
        <f t="shared" si="2"/>
        <v>0</v>
      </c>
    </row>
    <row r="27" spans="1:13" x14ac:dyDescent="0.2">
      <c r="A27" s="172" t="s">
        <v>27</v>
      </c>
      <c r="B27" s="168"/>
      <c r="C27" s="168"/>
      <c r="D27" s="168"/>
      <c r="E27" s="167">
        <f t="shared" si="0"/>
        <v>0</v>
      </c>
      <c r="F27" s="168"/>
      <c r="G27" s="168"/>
      <c r="H27" s="168"/>
      <c r="I27" s="169">
        <f t="shared" si="1"/>
        <v>0</v>
      </c>
      <c r="J27" s="170"/>
      <c r="K27" s="170"/>
      <c r="L27" s="170"/>
      <c r="M27" s="171">
        <f t="shared" si="2"/>
        <v>0</v>
      </c>
    </row>
    <row r="28" spans="1:13" x14ac:dyDescent="0.2">
      <c r="A28" s="173" t="s">
        <v>187</v>
      </c>
      <c r="B28" s="174">
        <f t="shared" ref="B28:M28" si="3">SUM(B4:B27)</f>
        <v>0</v>
      </c>
      <c r="C28" s="174">
        <f t="shared" si="3"/>
        <v>0</v>
      </c>
      <c r="D28" s="174">
        <f t="shared" si="3"/>
        <v>0</v>
      </c>
      <c r="E28" s="174">
        <f t="shared" si="3"/>
        <v>0</v>
      </c>
      <c r="F28" s="174">
        <f t="shared" si="3"/>
        <v>0</v>
      </c>
      <c r="G28" s="174">
        <f t="shared" si="3"/>
        <v>0</v>
      </c>
      <c r="H28" s="174">
        <f t="shared" si="3"/>
        <v>0</v>
      </c>
      <c r="I28" s="174">
        <f t="shared" si="3"/>
        <v>0</v>
      </c>
      <c r="J28" s="175">
        <f t="shared" si="3"/>
        <v>0</v>
      </c>
      <c r="K28" s="175">
        <f t="shared" si="3"/>
        <v>0</v>
      </c>
      <c r="L28" s="175">
        <f t="shared" si="3"/>
        <v>0</v>
      </c>
      <c r="M28" s="175">
        <f t="shared" si="3"/>
        <v>0</v>
      </c>
    </row>
  </sheetData>
  <mergeCells count="4">
    <mergeCell ref="B1:M1"/>
    <mergeCell ref="B2:E2"/>
    <mergeCell ref="F2:I2"/>
    <mergeCell ref="J2:M2"/>
  </mergeCells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C19" sqref="C19"/>
    </sheetView>
  </sheetViews>
  <sheetFormatPr defaultRowHeight="15" x14ac:dyDescent="0.2"/>
  <cols>
    <col min="1" max="1" width="10.77734375" customWidth="1"/>
    <col min="10" max="10" width="9.6640625" customWidth="1"/>
    <col min="12" max="12" width="9.77734375" customWidth="1"/>
    <col min="13" max="13" width="10.44140625" customWidth="1"/>
  </cols>
  <sheetData>
    <row r="1" spans="1:13" x14ac:dyDescent="0.2">
      <c r="B1" s="229" t="s">
        <v>191</v>
      </c>
      <c r="C1" s="229"/>
      <c r="D1" s="229"/>
      <c r="E1" s="229"/>
      <c r="F1" s="229"/>
      <c r="G1" s="229"/>
      <c r="H1" s="235"/>
      <c r="I1" s="235"/>
      <c r="J1" s="235"/>
      <c r="K1" s="235"/>
      <c r="L1" s="235"/>
      <c r="M1" s="235"/>
    </row>
    <row r="2" spans="1:13" x14ac:dyDescent="0.2">
      <c r="A2" s="160"/>
      <c r="B2" s="236" t="s">
        <v>183</v>
      </c>
      <c r="C2" s="236"/>
      <c r="D2" s="236"/>
      <c r="E2" s="236"/>
      <c r="F2" s="237" t="s">
        <v>184</v>
      </c>
      <c r="G2" s="237"/>
      <c r="H2" s="237"/>
      <c r="I2" s="237"/>
      <c r="J2" s="238" t="s">
        <v>185</v>
      </c>
      <c r="K2" s="238"/>
      <c r="L2" s="238"/>
      <c r="M2" s="238"/>
    </row>
    <row r="3" spans="1:13" x14ac:dyDescent="0.2">
      <c r="A3" s="161" t="s">
        <v>28</v>
      </c>
      <c r="B3" s="162" t="s">
        <v>0</v>
      </c>
      <c r="C3" s="162" t="s">
        <v>1</v>
      </c>
      <c r="D3" s="162" t="s">
        <v>186</v>
      </c>
      <c r="E3" s="162" t="s">
        <v>187</v>
      </c>
      <c r="F3" s="163" t="s">
        <v>0</v>
      </c>
      <c r="G3" s="163" t="s">
        <v>1</v>
      </c>
      <c r="H3" s="163" t="s">
        <v>186</v>
      </c>
      <c r="I3" s="163" t="s">
        <v>187</v>
      </c>
      <c r="J3" s="164" t="s">
        <v>0</v>
      </c>
      <c r="K3" s="164" t="s">
        <v>1</v>
      </c>
      <c r="L3" s="164" t="s">
        <v>186</v>
      </c>
      <c r="M3" s="164" t="s">
        <v>187</v>
      </c>
    </row>
    <row r="4" spans="1:13" x14ac:dyDescent="0.2">
      <c r="A4" s="165" t="s">
        <v>4</v>
      </c>
      <c r="B4" s="166"/>
      <c r="C4" s="166"/>
      <c r="D4" s="166"/>
      <c r="E4" s="167">
        <f>SUM(B4:D4)</f>
        <v>0</v>
      </c>
      <c r="F4" s="166"/>
      <c r="G4" s="166"/>
      <c r="H4" s="168"/>
      <c r="I4" s="169">
        <f>SUM(F4:H4)</f>
        <v>0</v>
      </c>
      <c r="J4" s="170"/>
      <c r="K4" s="170"/>
      <c r="L4" s="170"/>
      <c r="M4" s="171">
        <f>SUM(J4:L4)</f>
        <v>0</v>
      </c>
    </row>
    <row r="5" spans="1:13" x14ac:dyDescent="0.2">
      <c r="A5" s="165" t="s">
        <v>5</v>
      </c>
      <c r="B5" s="166"/>
      <c r="C5" s="166"/>
      <c r="D5" s="166"/>
      <c r="E5" s="167">
        <f t="shared" ref="E5:E27" si="0">SUM(B5:D5)</f>
        <v>0</v>
      </c>
      <c r="F5" s="166"/>
      <c r="G5" s="166"/>
      <c r="H5" s="168"/>
      <c r="I5" s="169">
        <f t="shared" ref="I5:I27" si="1">SUM(F5:H5)</f>
        <v>0</v>
      </c>
      <c r="J5" s="170"/>
      <c r="K5" s="170"/>
      <c r="L5" s="170"/>
      <c r="M5" s="171">
        <f t="shared" ref="M5:M27" si="2">SUM(J5:L5)</f>
        <v>0</v>
      </c>
    </row>
    <row r="6" spans="1:13" x14ac:dyDescent="0.2">
      <c r="A6" s="165" t="s">
        <v>6</v>
      </c>
      <c r="B6" s="166"/>
      <c r="C6" s="166"/>
      <c r="D6" s="166"/>
      <c r="E6" s="167">
        <f t="shared" si="0"/>
        <v>0</v>
      </c>
      <c r="F6" s="166"/>
      <c r="G6" s="166"/>
      <c r="H6" s="168"/>
      <c r="I6" s="169">
        <f t="shared" si="1"/>
        <v>0</v>
      </c>
      <c r="J6" s="170"/>
      <c r="K6" s="170"/>
      <c r="L6" s="170"/>
      <c r="M6" s="171">
        <f t="shared" si="2"/>
        <v>0</v>
      </c>
    </row>
    <row r="7" spans="1:13" x14ac:dyDescent="0.2">
      <c r="A7" s="165" t="s">
        <v>7</v>
      </c>
      <c r="B7" s="166"/>
      <c r="C7" s="166"/>
      <c r="D7" s="166"/>
      <c r="E7" s="167">
        <f t="shared" si="0"/>
        <v>0</v>
      </c>
      <c r="F7" s="166"/>
      <c r="G7" s="166"/>
      <c r="H7" s="168"/>
      <c r="I7" s="169">
        <f t="shared" si="1"/>
        <v>0</v>
      </c>
      <c r="J7" s="170"/>
      <c r="K7" s="170"/>
      <c r="L7" s="170"/>
      <c r="M7" s="171">
        <f t="shared" si="2"/>
        <v>0</v>
      </c>
    </row>
    <row r="8" spans="1:13" x14ac:dyDescent="0.2">
      <c r="A8" s="165" t="s">
        <v>8</v>
      </c>
      <c r="B8" s="166"/>
      <c r="C8" s="166"/>
      <c r="D8" s="166"/>
      <c r="E8" s="167">
        <f t="shared" si="0"/>
        <v>0</v>
      </c>
      <c r="F8" s="166"/>
      <c r="G8" s="166"/>
      <c r="H8" s="168"/>
      <c r="I8" s="169">
        <f t="shared" si="1"/>
        <v>0</v>
      </c>
      <c r="J8" s="170"/>
      <c r="K8" s="170"/>
      <c r="L8" s="170"/>
      <c r="M8" s="171">
        <f t="shared" si="2"/>
        <v>0</v>
      </c>
    </row>
    <row r="9" spans="1:13" x14ac:dyDescent="0.2">
      <c r="A9" s="165" t="s">
        <v>9</v>
      </c>
      <c r="B9" s="166"/>
      <c r="C9" s="166"/>
      <c r="D9" s="166"/>
      <c r="E9" s="167">
        <f t="shared" si="0"/>
        <v>0</v>
      </c>
      <c r="F9" s="166"/>
      <c r="G9" s="166"/>
      <c r="H9" s="168"/>
      <c r="I9" s="169">
        <f t="shared" si="1"/>
        <v>0</v>
      </c>
      <c r="J9" s="170"/>
      <c r="K9" s="170"/>
      <c r="L9" s="170"/>
      <c r="M9" s="171">
        <f t="shared" si="2"/>
        <v>0</v>
      </c>
    </row>
    <row r="10" spans="1:13" x14ac:dyDescent="0.2">
      <c r="A10" s="165" t="s">
        <v>10</v>
      </c>
      <c r="B10" s="166"/>
      <c r="C10" s="166"/>
      <c r="D10" s="166"/>
      <c r="E10" s="167">
        <f t="shared" si="0"/>
        <v>0</v>
      </c>
      <c r="F10" s="166"/>
      <c r="G10" s="166"/>
      <c r="H10" s="168"/>
      <c r="I10" s="169">
        <f t="shared" si="1"/>
        <v>0</v>
      </c>
      <c r="J10" s="170"/>
      <c r="K10" s="170"/>
      <c r="L10" s="170"/>
      <c r="M10" s="171">
        <f t="shared" si="2"/>
        <v>0</v>
      </c>
    </row>
    <row r="11" spans="1:13" x14ac:dyDescent="0.2">
      <c r="A11" s="165" t="s">
        <v>11</v>
      </c>
      <c r="B11" s="166"/>
      <c r="C11" s="166"/>
      <c r="D11" s="166"/>
      <c r="E11" s="167">
        <f t="shared" si="0"/>
        <v>0</v>
      </c>
      <c r="F11" s="166"/>
      <c r="G11" s="166"/>
      <c r="H11" s="168"/>
      <c r="I11" s="169">
        <f t="shared" si="1"/>
        <v>0</v>
      </c>
      <c r="J11" s="170"/>
      <c r="K11" s="170"/>
      <c r="L11" s="170"/>
      <c r="M11" s="171">
        <f t="shared" si="2"/>
        <v>0</v>
      </c>
    </row>
    <row r="12" spans="1:13" x14ac:dyDescent="0.2">
      <c r="A12" s="165" t="s">
        <v>153</v>
      </c>
      <c r="B12" s="166"/>
      <c r="C12" s="166"/>
      <c r="D12" s="166"/>
      <c r="E12" s="167">
        <f t="shared" si="0"/>
        <v>0</v>
      </c>
      <c r="F12" s="166"/>
      <c r="G12" s="166"/>
      <c r="H12" s="168"/>
      <c r="I12" s="169">
        <f t="shared" si="1"/>
        <v>0</v>
      </c>
      <c r="J12" s="170"/>
      <c r="K12" s="170"/>
      <c r="L12" s="170"/>
      <c r="M12" s="171">
        <f t="shared" si="2"/>
        <v>0</v>
      </c>
    </row>
    <row r="13" spans="1:13" x14ac:dyDescent="0.2">
      <c r="A13" s="165" t="s">
        <v>13</v>
      </c>
      <c r="B13" s="166"/>
      <c r="C13" s="166"/>
      <c r="D13" s="166"/>
      <c r="E13" s="167">
        <f t="shared" si="0"/>
        <v>0</v>
      </c>
      <c r="F13" s="166"/>
      <c r="G13" s="166"/>
      <c r="H13" s="168"/>
      <c r="I13" s="169">
        <f t="shared" si="1"/>
        <v>0</v>
      </c>
      <c r="J13" s="170"/>
      <c r="K13" s="170"/>
      <c r="L13" s="170"/>
      <c r="M13" s="171">
        <f t="shared" si="2"/>
        <v>0</v>
      </c>
    </row>
    <row r="14" spans="1:13" x14ac:dyDescent="0.2">
      <c r="A14" s="165" t="s">
        <v>14</v>
      </c>
      <c r="B14" s="166"/>
      <c r="C14" s="166"/>
      <c r="D14" s="166"/>
      <c r="E14" s="167">
        <f t="shared" si="0"/>
        <v>0</v>
      </c>
      <c r="F14" s="166"/>
      <c r="G14" s="166"/>
      <c r="H14" s="168"/>
      <c r="I14" s="169">
        <f t="shared" si="1"/>
        <v>0</v>
      </c>
      <c r="J14" s="170"/>
      <c r="K14" s="170"/>
      <c r="L14" s="170"/>
      <c r="M14" s="171">
        <f t="shared" si="2"/>
        <v>0</v>
      </c>
    </row>
    <row r="15" spans="1:13" x14ac:dyDescent="0.2">
      <c r="A15" s="165" t="s">
        <v>15</v>
      </c>
      <c r="B15" s="166"/>
      <c r="C15" s="166"/>
      <c r="D15" s="166"/>
      <c r="E15" s="167">
        <f t="shared" si="0"/>
        <v>0</v>
      </c>
      <c r="F15" s="166"/>
      <c r="G15" s="166"/>
      <c r="H15" s="168"/>
      <c r="I15" s="169">
        <f t="shared" si="1"/>
        <v>0</v>
      </c>
      <c r="J15" s="170"/>
      <c r="K15" s="170"/>
      <c r="L15" s="170"/>
      <c r="M15" s="171">
        <f t="shared" si="2"/>
        <v>0</v>
      </c>
    </row>
    <row r="16" spans="1:13" x14ac:dyDescent="0.2">
      <c r="A16" s="172" t="s">
        <v>16</v>
      </c>
      <c r="B16" s="168"/>
      <c r="C16" s="168"/>
      <c r="D16" s="168"/>
      <c r="E16" s="167">
        <f t="shared" si="0"/>
        <v>0</v>
      </c>
      <c r="F16" s="168"/>
      <c r="G16" s="168"/>
      <c r="H16" s="168"/>
      <c r="I16" s="169">
        <f t="shared" si="1"/>
        <v>0</v>
      </c>
      <c r="J16" s="170"/>
      <c r="K16" s="170"/>
      <c r="L16" s="170"/>
      <c r="M16" s="171">
        <f t="shared" si="2"/>
        <v>0</v>
      </c>
    </row>
    <row r="17" spans="1:13" x14ac:dyDescent="0.2">
      <c r="A17" s="172" t="s">
        <v>17</v>
      </c>
      <c r="B17" s="168"/>
      <c r="C17" s="168"/>
      <c r="D17" s="168"/>
      <c r="E17" s="167">
        <f t="shared" si="0"/>
        <v>0</v>
      </c>
      <c r="F17" s="168"/>
      <c r="G17" s="168"/>
      <c r="H17" s="168"/>
      <c r="I17" s="169">
        <f t="shared" si="1"/>
        <v>0</v>
      </c>
      <c r="J17" s="170"/>
      <c r="K17" s="170"/>
      <c r="L17" s="170"/>
      <c r="M17" s="171">
        <f t="shared" si="2"/>
        <v>0</v>
      </c>
    </row>
    <row r="18" spans="1:13" x14ac:dyDescent="0.2">
      <c r="A18" s="172" t="s">
        <v>18</v>
      </c>
      <c r="B18" s="168"/>
      <c r="C18" s="168"/>
      <c r="D18" s="168"/>
      <c r="E18" s="167">
        <f t="shared" si="0"/>
        <v>0</v>
      </c>
      <c r="F18" s="168"/>
      <c r="G18" s="168"/>
      <c r="H18" s="168"/>
      <c r="I18" s="169">
        <f t="shared" si="1"/>
        <v>0</v>
      </c>
      <c r="J18" s="170"/>
      <c r="K18" s="170"/>
      <c r="L18" s="170"/>
      <c r="M18" s="171">
        <f t="shared" si="2"/>
        <v>0</v>
      </c>
    </row>
    <row r="19" spans="1:13" x14ac:dyDescent="0.2">
      <c r="A19" s="172" t="s">
        <v>19</v>
      </c>
      <c r="B19" s="168"/>
      <c r="C19" s="168"/>
      <c r="D19" s="168"/>
      <c r="E19" s="167">
        <f t="shared" si="0"/>
        <v>0</v>
      </c>
      <c r="F19" s="168"/>
      <c r="G19" s="168"/>
      <c r="H19" s="168"/>
      <c r="I19" s="169">
        <f t="shared" si="1"/>
        <v>0</v>
      </c>
      <c r="J19" s="170"/>
      <c r="K19" s="170"/>
      <c r="L19" s="170"/>
      <c r="M19" s="171">
        <f t="shared" si="2"/>
        <v>0</v>
      </c>
    </row>
    <row r="20" spans="1:13" x14ac:dyDescent="0.2">
      <c r="A20" s="172" t="s">
        <v>20</v>
      </c>
      <c r="B20" s="168"/>
      <c r="C20" s="168"/>
      <c r="D20" s="168"/>
      <c r="E20" s="167">
        <f t="shared" si="0"/>
        <v>0</v>
      </c>
      <c r="F20" s="168"/>
      <c r="G20" s="168"/>
      <c r="H20" s="168"/>
      <c r="I20" s="169">
        <f t="shared" si="1"/>
        <v>0</v>
      </c>
      <c r="J20" s="170"/>
      <c r="K20" s="170"/>
      <c r="L20" s="170"/>
      <c r="M20" s="171">
        <f t="shared" si="2"/>
        <v>0</v>
      </c>
    </row>
    <row r="21" spans="1:13" x14ac:dyDescent="0.2">
      <c r="A21" s="172" t="s">
        <v>21</v>
      </c>
      <c r="B21" s="168"/>
      <c r="C21" s="168"/>
      <c r="D21" s="168"/>
      <c r="E21" s="167">
        <f t="shared" si="0"/>
        <v>0</v>
      </c>
      <c r="F21" s="168"/>
      <c r="G21" s="168"/>
      <c r="H21" s="168"/>
      <c r="I21" s="169">
        <f t="shared" si="1"/>
        <v>0</v>
      </c>
      <c r="J21" s="170"/>
      <c r="K21" s="170"/>
      <c r="L21" s="170"/>
      <c r="M21" s="171">
        <f t="shared" si="2"/>
        <v>0</v>
      </c>
    </row>
    <row r="22" spans="1:13" x14ac:dyDescent="0.2">
      <c r="A22" s="172" t="s">
        <v>22</v>
      </c>
      <c r="B22" s="168"/>
      <c r="C22" s="168"/>
      <c r="D22" s="168"/>
      <c r="E22" s="167">
        <f t="shared" si="0"/>
        <v>0</v>
      </c>
      <c r="F22" s="168"/>
      <c r="G22" s="168"/>
      <c r="H22" s="168"/>
      <c r="I22" s="169">
        <f t="shared" si="1"/>
        <v>0</v>
      </c>
      <c r="J22" s="170"/>
      <c r="K22" s="170"/>
      <c r="L22" s="170"/>
      <c r="M22" s="171">
        <f t="shared" si="2"/>
        <v>0</v>
      </c>
    </row>
    <row r="23" spans="1:13" x14ac:dyDescent="0.2">
      <c r="A23" s="172" t="s">
        <v>23</v>
      </c>
      <c r="B23" s="168"/>
      <c r="C23" s="168"/>
      <c r="D23" s="168"/>
      <c r="E23" s="167">
        <f t="shared" si="0"/>
        <v>0</v>
      </c>
      <c r="F23" s="168"/>
      <c r="G23" s="168"/>
      <c r="H23" s="168"/>
      <c r="I23" s="169">
        <f t="shared" si="1"/>
        <v>0</v>
      </c>
      <c r="J23" s="170"/>
      <c r="K23" s="170"/>
      <c r="L23" s="170"/>
      <c r="M23" s="171">
        <f t="shared" si="2"/>
        <v>0</v>
      </c>
    </row>
    <row r="24" spans="1:13" x14ac:dyDescent="0.2">
      <c r="A24" s="172" t="s">
        <v>24</v>
      </c>
      <c r="B24" s="168"/>
      <c r="C24" s="168"/>
      <c r="D24" s="168"/>
      <c r="E24" s="167">
        <f t="shared" si="0"/>
        <v>0</v>
      </c>
      <c r="F24" s="168"/>
      <c r="G24" s="168"/>
      <c r="H24" s="168"/>
      <c r="I24" s="169">
        <f t="shared" si="1"/>
        <v>0</v>
      </c>
      <c r="J24" s="170"/>
      <c r="K24" s="170"/>
      <c r="L24" s="170"/>
      <c r="M24" s="171">
        <f t="shared" si="2"/>
        <v>0</v>
      </c>
    </row>
    <row r="25" spans="1:13" x14ac:dyDescent="0.2">
      <c r="A25" s="172" t="s">
        <v>25</v>
      </c>
      <c r="B25" s="168"/>
      <c r="C25" s="168"/>
      <c r="D25" s="168"/>
      <c r="E25" s="167">
        <f t="shared" si="0"/>
        <v>0</v>
      </c>
      <c r="F25" s="168"/>
      <c r="G25" s="168"/>
      <c r="H25" s="168"/>
      <c r="I25" s="169">
        <f t="shared" si="1"/>
        <v>0</v>
      </c>
      <c r="J25" s="170"/>
      <c r="K25" s="170"/>
      <c r="L25" s="170"/>
      <c r="M25" s="171">
        <f t="shared" si="2"/>
        <v>0</v>
      </c>
    </row>
    <row r="26" spans="1:13" x14ac:dyDescent="0.2">
      <c r="A26" s="172" t="s">
        <v>26</v>
      </c>
      <c r="B26" s="168"/>
      <c r="C26" s="168"/>
      <c r="D26" s="168"/>
      <c r="E26" s="167">
        <f t="shared" si="0"/>
        <v>0</v>
      </c>
      <c r="F26" s="168"/>
      <c r="G26" s="168"/>
      <c r="H26" s="168"/>
      <c r="I26" s="169">
        <f t="shared" si="1"/>
        <v>0</v>
      </c>
      <c r="J26" s="170"/>
      <c r="K26" s="170"/>
      <c r="L26" s="170"/>
      <c r="M26" s="171">
        <f t="shared" si="2"/>
        <v>0</v>
      </c>
    </row>
    <row r="27" spans="1:13" x14ac:dyDescent="0.2">
      <c r="A27" s="172" t="s">
        <v>27</v>
      </c>
      <c r="B27" s="168"/>
      <c r="C27" s="168"/>
      <c r="D27" s="168"/>
      <c r="E27" s="167">
        <f t="shared" si="0"/>
        <v>0</v>
      </c>
      <c r="F27" s="168"/>
      <c r="G27" s="168"/>
      <c r="H27" s="168"/>
      <c r="I27" s="169">
        <f t="shared" si="1"/>
        <v>0</v>
      </c>
      <c r="J27" s="170"/>
      <c r="K27" s="170"/>
      <c r="L27" s="170"/>
      <c r="M27" s="171">
        <f t="shared" si="2"/>
        <v>0</v>
      </c>
    </row>
    <row r="28" spans="1:13" x14ac:dyDescent="0.2">
      <c r="A28" s="173" t="s">
        <v>187</v>
      </c>
      <c r="B28" s="174">
        <f t="shared" ref="B28:M28" si="3">SUM(B4:B27)</f>
        <v>0</v>
      </c>
      <c r="C28" s="174">
        <f t="shared" si="3"/>
        <v>0</v>
      </c>
      <c r="D28" s="174">
        <f t="shared" si="3"/>
        <v>0</v>
      </c>
      <c r="E28" s="174">
        <f t="shared" si="3"/>
        <v>0</v>
      </c>
      <c r="F28" s="174">
        <f t="shared" si="3"/>
        <v>0</v>
      </c>
      <c r="G28" s="174">
        <f t="shared" si="3"/>
        <v>0</v>
      </c>
      <c r="H28" s="174">
        <f t="shared" si="3"/>
        <v>0</v>
      </c>
      <c r="I28" s="174">
        <f t="shared" si="3"/>
        <v>0</v>
      </c>
      <c r="J28" s="175">
        <f t="shared" si="3"/>
        <v>0</v>
      </c>
      <c r="K28" s="175">
        <f t="shared" si="3"/>
        <v>0</v>
      </c>
      <c r="L28" s="175">
        <f t="shared" si="3"/>
        <v>0</v>
      </c>
      <c r="M28" s="175">
        <f t="shared" si="3"/>
        <v>0</v>
      </c>
    </row>
  </sheetData>
  <mergeCells count="4">
    <mergeCell ref="B1:M1"/>
    <mergeCell ref="B2:E2"/>
    <mergeCell ref="F2:I2"/>
    <mergeCell ref="J2:M2"/>
  </mergeCells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C19" sqref="C19"/>
    </sheetView>
  </sheetViews>
  <sheetFormatPr defaultRowHeight="15" x14ac:dyDescent="0.2"/>
  <cols>
    <col min="1" max="1" width="10.77734375" customWidth="1"/>
    <col min="10" max="10" width="9.6640625" customWidth="1"/>
    <col min="12" max="12" width="9.77734375" customWidth="1"/>
    <col min="13" max="13" width="10.44140625" customWidth="1"/>
  </cols>
  <sheetData>
    <row r="1" spans="1:13" x14ac:dyDescent="0.2">
      <c r="B1" s="229" t="s">
        <v>191</v>
      </c>
      <c r="C1" s="229"/>
      <c r="D1" s="229"/>
      <c r="E1" s="229"/>
      <c r="F1" s="229"/>
      <c r="G1" s="229"/>
      <c r="H1" s="235"/>
      <c r="I1" s="235"/>
      <c r="J1" s="235"/>
      <c r="K1" s="235"/>
      <c r="L1" s="235"/>
      <c r="M1" s="235"/>
    </row>
    <row r="2" spans="1:13" x14ac:dyDescent="0.2">
      <c r="A2" s="160"/>
      <c r="B2" s="236" t="s">
        <v>183</v>
      </c>
      <c r="C2" s="236"/>
      <c r="D2" s="236"/>
      <c r="E2" s="236"/>
      <c r="F2" s="237" t="s">
        <v>184</v>
      </c>
      <c r="G2" s="237"/>
      <c r="H2" s="237"/>
      <c r="I2" s="237"/>
      <c r="J2" s="238" t="s">
        <v>185</v>
      </c>
      <c r="K2" s="238"/>
      <c r="L2" s="238"/>
      <c r="M2" s="238"/>
    </row>
    <row r="3" spans="1:13" x14ac:dyDescent="0.2">
      <c r="A3" s="161" t="s">
        <v>28</v>
      </c>
      <c r="B3" s="162" t="s">
        <v>0</v>
      </c>
      <c r="C3" s="162" t="s">
        <v>1</v>
      </c>
      <c r="D3" s="162" t="s">
        <v>186</v>
      </c>
      <c r="E3" s="162" t="s">
        <v>187</v>
      </c>
      <c r="F3" s="163" t="s">
        <v>0</v>
      </c>
      <c r="G3" s="163" t="s">
        <v>1</v>
      </c>
      <c r="H3" s="163" t="s">
        <v>186</v>
      </c>
      <c r="I3" s="163" t="s">
        <v>187</v>
      </c>
      <c r="J3" s="164" t="s">
        <v>0</v>
      </c>
      <c r="K3" s="164" t="s">
        <v>1</v>
      </c>
      <c r="L3" s="164" t="s">
        <v>186</v>
      </c>
      <c r="M3" s="164" t="s">
        <v>187</v>
      </c>
    </row>
    <row r="4" spans="1:13" x14ac:dyDescent="0.2">
      <c r="A4" s="165" t="s">
        <v>4</v>
      </c>
      <c r="B4" s="166"/>
      <c r="C4" s="166"/>
      <c r="D4" s="166"/>
      <c r="E4" s="167">
        <f>SUM(B4:D4)</f>
        <v>0</v>
      </c>
      <c r="F4" s="166"/>
      <c r="G4" s="166"/>
      <c r="H4" s="168"/>
      <c r="I4" s="169">
        <f>SUM(F4:H4)</f>
        <v>0</v>
      </c>
      <c r="J4" s="170"/>
      <c r="K4" s="170"/>
      <c r="L4" s="170"/>
      <c r="M4" s="171">
        <f>SUM(J4:L4)</f>
        <v>0</v>
      </c>
    </row>
    <row r="5" spans="1:13" x14ac:dyDescent="0.2">
      <c r="A5" s="165" t="s">
        <v>5</v>
      </c>
      <c r="B5" s="166"/>
      <c r="C5" s="166"/>
      <c r="D5" s="166"/>
      <c r="E5" s="167">
        <f t="shared" ref="E5:E27" si="0">SUM(B5:D5)</f>
        <v>0</v>
      </c>
      <c r="F5" s="166"/>
      <c r="G5" s="166"/>
      <c r="H5" s="168"/>
      <c r="I5" s="169">
        <f t="shared" ref="I5:I27" si="1">SUM(F5:H5)</f>
        <v>0</v>
      </c>
      <c r="J5" s="170"/>
      <c r="K5" s="170"/>
      <c r="L5" s="170"/>
      <c r="M5" s="171">
        <f t="shared" ref="M5:M27" si="2">SUM(J5:L5)</f>
        <v>0</v>
      </c>
    </row>
    <row r="6" spans="1:13" x14ac:dyDescent="0.2">
      <c r="A6" s="165" t="s">
        <v>6</v>
      </c>
      <c r="B6" s="166"/>
      <c r="C6" s="166"/>
      <c r="D6" s="166"/>
      <c r="E6" s="167">
        <f t="shared" si="0"/>
        <v>0</v>
      </c>
      <c r="F6" s="166"/>
      <c r="G6" s="166"/>
      <c r="H6" s="168"/>
      <c r="I6" s="169">
        <f t="shared" si="1"/>
        <v>0</v>
      </c>
      <c r="J6" s="170"/>
      <c r="K6" s="170"/>
      <c r="L6" s="170"/>
      <c r="M6" s="171">
        <f t="shared" si="2"/>
        <v>0</v>
      </c>
    </row>
    <row r="7" spans="1:13" x14ac:dyDescent="0.2">
      <c r="A7" s="165" t="s">
        <v>7</v>
      </c>
      <c r="B7" s="166"/>
      <c r="C7" s="166"/>
      <c r="D7" s="166"/>
      <c r="E7" s="167">
        <f t="shared" si="0"/>
        <v>0</v>
      </c>
      <c r="F7" s="166"/>
      <c r="G7" s="166"/>
      <c r="H7" s="168"/>
      <c r="I7" s="169">
        <f t="shared" si="1"/>
        <v>0</v>
      </c>
      <c r="J7" s="170"/>
      <c r="K7" s="170"/>
      <c r="L7" s="170"/>
      <c r="M7" s="171">
        <f t="shared" si="2"/>
        <v>0</v>
      </c>
    </row>
    <row r="8" spans="1:13" x14ac:dyDescent="0.2">
      <c r="A8" s="165" t="s">
        <v>8</v>
      </c>
      <c r="B8" s="166"/>
      <c r="C8" s="166"/>
      <c r="D8" s="166"/>
      <c r="E8" s="167">
        <f t="shared" si="0"/>
        <v>0</v>
      </c>
      <c r="F8" s="166"/>
      <c r="G8" s="166"/>
      <c r="H8" s="168"/>
      <c r="I8" s="169">
        <f t="shared" si="1"/>
        <v>0</v>
      </c>
      <c r="J8" s="170"/>
      <c r="K8" s="170"/>
      <c r="L8" s="170"/>
      <c r="M8" s="171">
        <f t="shared" si="2"/>
        <v>0</v>
      </c>
    </row>
    <row r="9" spans="1:13" x14ac:dyDescent="0.2">
      <c r="A9" s="165" t="s">
        <v>9</v>
      </c>
      <c r="B9" s="166"/>
      <c r="C9" s="166"/>
      <c r="D9" s="166"/>
      <c r="E9" s="167">
        <f t="shared" si="0"/>
        <v>0</v>
      </c>
      <c r="F9" s="166"/>
      <c r="G9" s="166"/>
      <c r="H9" s="168"/>
      <c r="I9" s="169">
        <f t="shared" si="1"/>
        <v>0</v>
      </c>
      <c r="J9" s="170"/>
      <c r="K9" s="170"/>
      <c r="L9" s="170"/>
      <c r="M9" s="171">
        <f t="shared" si="2"/>
        <v>0</v>
      </c>
    </row>
    <row r="10" spans="1:13" x14ac:dyDescent="0.2">
      <c r="A10" s="165" t="s">
        <v>10</v>
      </c>
      <c r="B10" s="166"/>
      <c r="C10" s="166"/>
      <c r="D10" s="166"/>
      <c r="E10" s="167">
        <f t="shared" si="0"/>
        <v>0</v>
      </c>
      <c r="F10" s="166"/>
      <c r="G10" s="166"/>
      <c r="H10" s="168"/>
      <c r="I10" s="169">
        <f t="shared" si="1"/>
        <v>0</v>
      </c>
      <c r="J10" s="170"/>
      <c r="K10" s="170"/>
      <c r="L10" s="170"/>
      <c r="M10" s="171">
        <f t="shared" si="2"/>
        <v>0</v>
      </c>
    </row>
    <row r="11" spans="1:13" x14ac:dyDescent="0.2">
      <c r="A11" s="165" t="s">
        <v>11</v>
      </c>
      <c r="B11" s="166"/>
      <c r="C11" s="166"/>
      <c r="D11" s="166"/>
      <c r="E11" s="167">
        <f t="shared" si="0"/>
        <v>0</v>
      </c>
      <c r="F11" s="166"/>
      <c r="G11" s="166"/>
      <c r="H11" s="168"/>
      <c r="I11" s="169">
        <f t="shared" si="1"/>
        <v>0</v>
      </c>
      <c r="J11" s="170"/>
      <c r="K11" s="170"/>
      <c r="L11" s="170"/>
      <c r="M11" s="171">
        <f t="shared" si="2"/>
        <v>0</v>
      </c>
    </row>
    <row r="12" spans="1:13" x14ac:dyDescent="0.2">
      <c r="A12" s="165" t="s">
        <v>153</v>
      </c>
      <c r="B12" s="166"/>
      <c r="C12" s="166"/>
      <c r="D12" s="166"/>
      <c r="E12" s="167">
        <f t="shared" si="0"/>
        <v>0</v>
      </c>
      <c r="F12" s="166"/>
      <c r="G12" s="166"/>
      <c r="H12" s="168"/>
      <c r="I12" s="169">
        <f t="shared" si="1"/>
        <v>0</v>
      </c>
      <c r="J12" s="170"/>
      <c r="K12" s="170"/>
      <c r="L12" s="170"/>
      <c r="M12" s="171">
        <f t="shared" si="2"/>
        <v>0</v>
      </c>
    </row>
    <row r="13" spans="1:13" x14ac:dyDescent="0.2">
      <c r="A13" s="165" t="s">
        <v>13</v>
      </c>
      <c r="B13" s="166"/>
      <c r="C13" s="166"/>
      <c r="D13" s="166"/>
      <c r="E13" s="167">
        <f t="shared" si="0"/>
        <v>0</v>
      </c>
      <c r="F13" s="166"/>
      <c r="G13" s="166"/>
      <c r="H13" s="168"/>
      <c r="I13" s="169">
        <f t="shared" si="1"/>
        <v>0</v>
      </c>
      <c r="J13" s="170"/>
      <c r="K13" s="170"/>
      <c r="L13" s="170"/>
      <c r="M13" s="171">
        <f t="shared" si="2"/>
        <v>0</v>
      </c>
    </row>
    <row r="14" spans="1:13" x14ac:dyDescent="0.2">
      <c r="A14" s="165" t="s">
        <v>14</v>
      </c>
      <c r="B14" s="166"/>
      <c r="C14" s="166"/>
      <c r="D14" s="166"/>
      <c r="E14" s="167">
        <f t="shared" si="0"/>
        <v>0</v>
      </c>
      <c r="F14" s="166"/>
      <c r="G14" s="166"/>
      <c r="H14" s="168"/>
      <c r="I14" s="169">
        <f t="shared" si="1"/>
        <v>0</v>
      </c>
      <c r="J14" s="170"/>
      <c r="K14" s="170"/>
      <c r="L14" s="170"/>
      <c r="M14" s="171">
        <f t="shared" si="2"/>
        <v>0</v>
      </c>
    </row>
    <row r="15" spans="1:13" x14ac:dyDescent="0.2">
      <c r="A15" s="165" t="s">
        <v>15</v>
      </c>
      <c r="B15" s="166"/>
      <c r="C15" s="166"/>
      <c r="D15" s="166"/>
      <c r="E15" s="167">
        <f t="shared" si="0"/>
        <v>0</v>
      </c>
      <c r="F15" s="166"/>
      <c r="G15" s="166"/>
      <c r="H15" s="168"/>
      <c r="I15" s="169">
        <f t="shared" si="1"/>
        <v>0</v>
      </c>
      <c r="J15" s="170"/>
      <c r="K15" s="170"/>
      <c r="L15" s="170"/>
      <c r="M15" s="171">
        <f t="shared" si="2"/>
        <v>0</v>
      </c>
    </row>
    <row r="16" spans="1:13" x14ac:dyDescent="0.2">
      <c r="A16" s="172" t="s">
        <v>16</v>
      </c>
      <c r="B16" s="168"/>
      <c r="C16" s="168"/>
      <c r="D16" s="168"/>
      <c r="E16" s="167">
        <f t="shared" si="0"/>
        <v>0</v>
      </c>
      <c r="F16" s="168"/>
      <c r="G16" s="168"/>
      <c r="H16" s="168"/>
      <c r="I16" s="169">
        <f t="shared" si="1"/>
        <v>0</v>
      </c>
      <c r="J16" s="170"/>
      <c r="K16" s="170"/>
      <c r="L16" s="170"/>
      <c r="M16" s="171">
        <f t="shared" si="2"/>
        <v>0</v>
      </c>
    </row>
    <row r="17" spans="1:13" x14ac:dyDescent="0.2">
      <c r="A17" s="172" t="s">
        <v>17</v>
      </c>
      <c r="B17" s="168"/>
      <c r="C17" s="168"/>
      <c r="D17" s="168"/>
      <c r="E17" s="167">
        <f t="shared" si="0"/>
        <v>0</v>
      </c>
      <c r="F17" s="168"/>
      <c r="G17" s="168"/>
      <c r="H17" s="168"/>
      <c r="I17" s="169">
        <f t="shared" si="1"/>
        <v>0</v>
      </c>
      <c r="J17" s="170"/>
      <c r="K17" s="170"/>
      <c r="L17" s="170"/>
      <c r="M17" s="171">
        <f t="shared" si="2"/>
        <v>0</v>
      </c>
    </row>
    <row r="18" spans="1:13" x14ac:dyDescent="0.2">
      <c r="A18" s="172" t="s">
        <v>18</v>
      </c>
      <c r="B18" s="168"/>
      <c r="C18" s="168"/>
      <c r="D18" s="168"/>
      <c r="E18" s="167">
        <f t="shared" si="0"/>
        <v>0</v>
      </c>
      <c r="F18" s="168"/>
      <c r="G18" s="168"/>
      <c r="H18" s="168"/>
      <c r="I18" s="169">
        <f t="shared" si="1"/>
        <v>0</v>
      </c>
      <c r="J18" s="170"/>
      <c r="K18" s="170"/>
      <c r="L18" s="170"/>
      <c r="M18" s="171">
        <f t="shared" si="2"/>
        <v>0</v>
      </c>
    </row>
    <row r="19" spans="1:13" x14ac:dyDescent="0.2">
      <c r="A19" s="172" t="s">
        <v>19</v>
      </c>
      <c r="B19" s="168"/>
      <c r="C19" s="168"/>
      <c r="D19" s="168"/>
      <c r="E19" s="167">
        <f t="shared" si="0"/>
        <v>0</v>
      </c>
      <c r="F19" s="168"/>
      <c r="G19" s="168"/>
      <c r="H19" s="168"/>
      <c r="I19" s="169">
        <f t="shared" si="1"/>
        <v>0</v>
      </c>
      <c r="J19" s="170"/>
      <c r="K19" s="170"/>
      <c r="L19" s="170"/>
      <c r="M19" s="171">
        <f t="shared" si="2"/>
        <v>0</v>
      </c>
    </row>
    <row r="20" spans="1:13" x14ac:dyDescent="0.2">
      <c r="A20" s="172" t="s">
        <v>20</v>
      </c>
      <c r="B20" s="168"/>
      <c r="C20" s="168"/>
      <c r="D20" s="168"/>
      <c r="E20" s="167">
        <f t="shared" si="0"/>
        <v>0</v>
      </c>
      <c r="F20" s="168"/>
      <c r="G20" s="168"/>
      <c r="H20" s="168"/>
      <c r="I20" s="169">
        <f t="shared" si="1"/>
        <v>0</v>
      </c>
      <c r="J20" s="170"/>
      <c r="K20" s="170"/>
      <c r="L20" s="170"/>
      <c r="M20" s="171">
        <f t="shared" si="2"/>
        <v>0</v>
      </c>
    </row>
    <row r="21" spans="1:13" x14ac:dyDescent="0.2">
      <c r="A21" s="172" t="s">
        <v>21</v>
      </c>
      <c r="B21" s="168"/>
      <c r="C21" s="168"/>
      <c r="D21" s="168"/>
      <c r="E21" s="167">
        <f t="shared" si="0"/>
        <v>0</v>
      </c>
      <c r="F21" s="168"/>
      <c r="G21" s="168"/>
      <c r="H21" s="168"/>
      <c r="I21" s="169">
        <f t="shared" si="1"/>
        <v>0</v>
      </c>
      <c r="J21" s="170"/>
      <c r="K21" s="170"/>
      <c r="L21" s="170"/>
      <c r="M21" s="171">
        <f t="shared" si="2"/>
        <v>0</v>
      </c>
    </row>
    <row r="22" spans="1:13" x14ac:dyDescent="0.2">
      <c r="A22" s="172" t="s">
        <v>22</v>
      </c>
      <c r="B22" s="168"/>
      <c r="C22" s="168"/>
      <c r="D22" s="168"/>
      <c r="E22" s="167">
        <f t="shared" si="0"/>
        <v>0</v>
      </c>
      <c r="F22" s="168"/>
      <c r="G22" s="168"/>
      <c r="H22" s="168"/>
      <c r="I22" s="169">
        <f t="shared" si="1"/>
        <v>0</v>
      </c>
      <c r="J22" s="170"/>
      <c r="K22" s="170"/>
      <c r="L22" s="170"/>
      <c r="M22" s="171">
        <f t="shared" si="2"/>
        <v>0</v>
      </c>
    </row>
    <row r="23" spans="1:13" x14ac:dyDescent="0.2">
      <c r="A23" s="172" t="s">
        <v>23</v>
      </c>
      <c r="B23" s="168"/>
      <c r="C23" s="168"/>
      <c r="D23" s="168"/>
      <c r="E23" s="167">
        <f t="shared" si="0"/>
        <v>0</v>
      </c>
      <c r="F23" s="168"/>
      <c r="G23" s="168"/>
      <c r="H23" s="168"/>
      <c r="I23" s="169">
        <f t="shared" si="1"/>
        <v>0</v>
      </c>
      <c r="J23" s="170"/>
      <c r="K23" s="170"/>
      <c r="L23" s="170"/>
      <c r="M23" s="171">
        <f t="shared" si="2"/>
        <v>0</v>
      </c>
    </row>
    <row r="24" spans="1:13" x14ac:dyDescent="0.2">
      <c r="A24" s="172" t="s">
        <v>24</v>
      </c>
      <c r="B24" s="168"/>
      <c r="C24" s="168"/>
      <c r="D24" s="168"/>
      <c r="E24" s="167">
        <f t="shared" si="0"/>
        <v>0</v>
      </c>
      <c r="F24" s="168"/>
      <c r="G24" s="168"/>
      <c r="H24" s="168"/>
      <c r="I24" s="169">
        <f t="shared" si="1"/>
        <v>0</v>
      </c>
      <c r="J24" s="170"/>
      <c r="K24" s="170"/>
      <c r="L24" s="170"/>
      <c r="M24" s="171">
        <f t="shared" si="2"/>
        <v>0</v>
      </c>
    </row>
    <row r="25" spans="1:13" x14ac:dyDescent="0.2">
      <c r="A25" s="172" t="s">
        <v>25</v>
      </c>
      <c r="B25" s="168"/>
      <c r="C25" s="168"/>
      <c r="D25" s="168"/>
      <c r="E25" s="167">
        <f t="shared" si="0"/>
        <v>0</v>
      </c>
      <c r="F25" s="168"/>
      <c r="G25" s="168"/>
      <c r="H25" s="168"/>
      <c r="I25" s="169">
        <f t="shared" si="1"/>
        <v>0</v>
      </c>
      <c r="J25" s="170"/>
      <c r="K25" s="170"/>
      <c r="L25" s="170"/>
      <c r="M25" s="171">
        <f t="shared" si="2"/>
        <v>0</v>
      </c>
    </row>
    <row r="26" spans="1:13" x14ac:dyDescent="0.2">
      <c r="A26" s="172" t="s">
        <v>26</v>
      </c>
      <c r="B26" s="168"/>
      <c r="C26" s="168"/>
      <c r="D26" s="168"/>
      <c r="E26" s="167">
        <f t="shared" si="0"/>
        <v>0</v>
      </c>
      <c r="F26" s="168"/>
      <c r="G26" s="168"/>
      <c r="H26" s="168"/>
      <c r="I26" s="169">
        <f t="shared" si="1"/>
        <v>0</v>
      </c>
      <c r="J26" s="170"/>
      <c r="K26" s="170"/>
      <c r="L26" s="170"/>
      <c r="M26" s="171">
        <f t="shared" si="2"/>
        <v>0</v>
      </c>
    </row>
    <row r="27" spans="1:13" x14ac:dyDescent="0.2">
      <c r="A27" s="172" t="s">
        <v>27</v>
      </c>
      <c r="B27" s="168"/>
      <c r="C27" s="168"/>
      <c r="D27" s="168"/>
      <c r="E27" s="167">
        <f t="shared" si="0"/>
        <v>0</v>
      </c>
      <c r="F27" s="168"/>
      <c r="G27" s="168"/>
      <c r="H27" s="168"/>
      <c r="I27" s="169">
        <f t="shared" si="1"/>
        <v>0</v>
      </c>
      <c r="J27" s="170"/>
      <c r="K27" s="170"/>
      <c r="L27" s="170"/>
      <c r="M27" s="171">
        <f t="shared" si="2"/>
        <v>0</v>
      </c>
    </row>
    <row r="28" spans="1:13" x14ac:dyDescent="0.2">
      <c r="A28" s="173" t="s">
        <v>187</v>
      </c>
      <c r="B28" s="174">
        <f t="shared" ref="B28:M28" si="3">SUM(B4:B27)</f>
        <v>0</v>
      </c>
      <c r="C28" s="174">
        <f t="shared" si="3"/>
        <v>0</v>
      </c>
      <c r="D28" s="174">
        <f t="shared" si="3"/>
        <v>0</v>
      </c>
      <c r="E28" s="174">
        <f t="shared" si="3"/>
        <v>0</v>
      </c>
      <c r="F28" s="174">
        <f t="shared" si="3"/>
        <v>0</v>
      </c>
      <c r="G28" s="174">
        <f t="shared" si="3"/>
        <v>0</v>
      </c>
      <c r="H28" s="174">
        <f t="shared" si="3"/>
        <v>0</v>
      </c>
      <c r="I28" s="174">
        <f t="shared" si="3"/>
        <v>0</v>
      </c>
      <c r="J28" s="175">
        <f t="shared" si="3"/>
        <v>0</v>
      </c>
      <c r="K28" s="175">
        <f t="shared" si="3"/>
        <v>0</v>
      </c>
      <c r="L28" s="175">
        <f t="shared" si="3"/>
        <v>0</v>
      </c>
      <c r="M28" s="175">
        <f t="shared" si="3"/>
        <v>0</v>
      </c>
    </row>
  </sheetData>
  <mergeCells count="4">
    <mergeCell ref="B1:M1"/>
    <mergeCell ref="B2:E2"/>
    <mergeCell ref="F2:I2"/>
    <mergeCell ref="J2:M2"/>
  </mergeCells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C19" sqref="C19"/>
    </sheetView>
  </sheetViews>
  <sheetFormatPr defaultRowHeight="15" x14ac:dyDescent="0.2"/>
  <cols>
    <col min="1" max="1" width="10.77734375" customWidth="1"/>
    <col min="10" max="10" width="9.6640625" customWidth="1"/>
    <col min="12" max="12" width="9.77734375" customWidth="1"/>
    <col min="13" max="13" width="10.44140625" customWidth="1"/>
  </cols>
  <sheetData>
    <row r="1" spans="1:13" x14ac:dyDescent="0.2">
      <c r="B1" s="229" t="s">
        <v>191</v>
      </c>
      <c r="C1" s="229"/>
      <c r="D1" s="229"/>
      <c r="E1" s="229"/>
      <c r="F1" s="229"/>
      <c r="G1" s="229"/>
      <c r="H1" s="235"/>
      <c r="I1" s="235"/>
      <c r="J1" s="235"/>
      <c r="K1" s="235"/>
      <c r="L1" s="235"/>
      <c r="M1" s="235"/>
    </row>
    <row r="2" spans="1:13" x14ac:dyDescent="0.2">
      <c r="A2" s="160"/>
      <c r="B2" s="236" t="s">
        <v>183</v>
      </c>
      <c r="C2" s="236"/>
      <c r="D2" s="236"/>
      <c r="E2" s="236"/>
      <c r="F2" s="237" t="s">
        <v>184</v>
      </c>
      <c r="G2" s="237"/>
      <c r="H2" s="237"/>
      <c r="I2" s="237"/>
      <c r="J2" s="238" t="s">
        <v>185</v>
      </c>
      <c r="K2" s="238"/>
      <c r="L2" s="238"/>
      <c r="M2" s="238"/>
    </row>
    <row r="3" spans="1:13" x14ac:dyDescent="0.2">
      <c r="A3" s="161" t="s">
        <v>28</v>
      </c>
      <c r="B3" s="162" t="s">
        <v>0</v>
      </c>
      <c r="C3" s="162" t="s">
        <v>1</v>
      </c>
      <c r="D3" s="162" t="s">
        <v>186</v>
      </c>
      <c r="E3" s="162" t="s">
        <v>187</v>
      </c>
      <c r="F3" s="163" t="s">
        <v>0</v>
      </c>
      <c r="G3" s="163" t="s">
        <v>1</v>
      </c>
      <c r="H3" s="163" t="s">
        <v>186</v>
      </c>
      <c r="I3" s="163" t="s">
        <v>187</v>
      </c>
      <c r="J3" s="164" t="s">
        <v>0</v>
      </c>
      <c r="K3" s="164" t="s">
        <v>1</v>
      </c>
      <c r="L3" s="164" t="s">
        <v>186</v>
      </c>
      <c r="M3" s="164" t="s">
        <v>187</v>
      </c>
    </row>
    <row r="4" spans="1:13" x14ac:dyDescent="0.2">
      <c r="A4" s="165" t="s">
        <v>4</v>
      </c>
      <c r="B4" s="166"/>
      <c r="C4" s="166"/>
      <c r="D4" s="166"/>
      <c r="E4" s="167">
        <f>SUM(B4:D4)</f>
        <v>0</v>
      </c>
      <c r="F4" s="166"/>
      <c r="G4" s="166"/>
      <c r="H4" s="168"/>
      <c r="I4" s="169">
        <f>SUM(F4:H4)</f>
        <v>0</v>
      </c>
      <c r="J4" s="170"/>
      <c r="K4" s="170"/>
      <c r="L4" s="170"/>
      <c r="M4" s="171">
        <f>SUM(J4:L4)</f>
        <v>0</v>
      </c>
    </row>
    <row r="5" spans="1:13" x14ac:dyDescent="0.2">
      <c r="A5" s="165" t="s">
        <v>5</v>
      </c>
      <c r="B5" s="166"/>
      <c r="C5" s="166"/>
      <c r="D5" s="166"/>
      <c r="E5" s="167">
        <f t="shared" ref="E5:E27" si="0">SUM(B5:D5)</f>
        <v>0</v>
      </c>
      <c r="F5" s="166"/>
      <c r="G5" s="166"/>
      <c r="H5" s="168"/>
      <c r="I5" s="169">
        <f t="shared" ref="I5:I27" si="1">SUM(F5:H5)</f>
        <v>0</v>
      </c>
      <c r="J5" s="170"/>
      <c r="K5" s="170"/>
      <c r="L5" s="170"/>
      <c r="M5" s="171">
        <f t="shared" ref="M5:M27" si="2">SUM(J5:L5)</f>
        <v>0</v>
      </c>
    </row>
    <row r="6" spans="1:13" x14ac:dyDescent="0.2">
      <c r="A6" s="165" t="s">
        <v>6</v>
      </c>
      <c r="B6" s="166"/>
      <c r="C6" s="166"/>
      <c r="D6" s="166"/>
      <c r="E6" s="167">
        <f t="shared" si="0"/>
        <v>0</v>
      </c>
      <c r="F6" s="166"/>
      <c r="G6" s="166"/>
      <c r="H6" s="168"/>
      <c r="I6" s="169">
        <f t="shared" si="1"/>
        <v>0</v>
      </c>
      <c r="J6" s="170"/>
      <c r="K6" s="170"/>
      <c r="L6" s="170"/>
      <c r="M6" s="171">
        <f t="shared" si="2"/>
        <v>0</v>
      </c>
    </row>
    <row r="7" spans="1:13" x14ac:dyDescent="0.2">
      <c r="A7" s="165" t="s">
        <v>7</v>
      </c>
      <c r="B7" s="166"/>
      <c r="C7" s="166"/>
      <c r="D7" s="166"/>
      <c r="E7" s="167">
        <f t="shared" si="0"/>
        <v>0</v>
      </c>
      <c r="F7" s="166"/>
      <c r="G7" s="166"/>
      <c r="H7" s="168"/>
      <c r="I7" s="169">
        <f t="shared" si="1"/>
        <v>0</v>
      </c>
      <c r="J7" s="170"/>
      <c r="K7" s="170"/>
      <c r="L7" s="170"/>
      <c r="M7" s="171">
        <f t="shared" si="2"/>
        <v>0</v>
      </c>
    </row>
    <row r="8" spans="1:13" x14ac:dyDescent="0.2">
      <c r="A8" s="165" t="s">
        <v>8</v>
      </c>
      <c r="B8" s="166"/>
      <c r="C8" s="166"/>
      <c r="D8" s="166"/>
      <c r="E8" s="167">
        <f t="shared" si="0"/>
        <v>0</v>
      </c>
      <c r="F8" s="166"/>
      <c r="G8" s="166"/>
      <c r="H8" s="168"/>
      <c r="I8" s="169">
        <f t="shared" si="1"/>
        <v>0</v>
      </c>
      <c r="J8" s="170"/>
      <c r="K8" s="170"/>
      <c r="L8" s="170"/>
      <c r="M8" s="171">
        <f t="shared" si="2"/>
        <v>0</v>
      </c>
    </row>
    <row r="9" spans="1:13" x14ac:dyDescent="0.2">
      <c r="A9" s="165" t="s">
        <v>9</v>
      </c>
      <c r="B9" s="166"/>
      <c r="C9" s="166"/>
      <c r="D9" s="166"/>
      <c r="E9" s="167">
        <f t="shared" si="0"/>
        <v>0</v>
      </c>
      <c r="F9" s="166"/>
      <c r="G9" s="166"/>
      <c r="H9" s="168"/>
      <c r="I9" s="169">
        <f t="shared" si="1"/>
        <v>0</v>
      </c>
      <c r="J9" s="170"/>
      <c r="K9" s="170"/>
      <c r="L9" s="170"/>
      <c r="M9" s="171">
        <f t="shared" si="2"/>
        <v>0</v>
      </c>
    </row>
    <row r="10" spans="1:13" x14ac:dyDescent="0.2">
      <c r="A10" s="165" t="s">
        <v>10</v>
      </c>
      <c r="B10" s="166"/>
      <c r="C10" s="166"/>
      <c r="D10" s="166"/>
      <c r="E10" s="167">
        <f t="shared" si="0"/>
        <v>0</v>
      </c>
      <c r="F10" s="166"/>
      <c r="G10" s="166"/>
      <c r="H10" s="168"/>
      <c r="I10" s="169">
        <f t="shared" si="1"/>
        <v>0</v>
      </c>
      <c r="J10" s="170"/>
      <c r="K10" s="170"/>
      <c r="L10" s="170"/>
      <c r="M10" s="171">
        <f t="shared" si="2"/>
        <v>0</v>
      </c>
    </row>
    <row r="11" spans="1:13" x14ac:dyDescent="0.2">
      <c r="A11" s="165" t="s">
        <v>11</v>
      </c>
      <c r="B11" s="166"/>
      <c r="C11" s="166"/>
      <c r="D11" s="166"/>
      <c r="E11" s="167">
        <f t="shared" si="0"/>
        <v>0</v>
      </c>
      <c r="F11" s="166"/>
      <c r="G11" s="166"/>
      <c r="H11" s="168"/>
      <c r="I11" s="169">
        <f t="shared" si="1"/>
        <v>0</v>
      </c>
      <c r="J11" s="170"/>
      <c r="K11" s="170"/>
      <c r="L11" s="170"/>
      <c r="M11" s="171">
        <f t="shared" si="2"/>
        <v>0</v>
      </c>
    </row>
    <row r="12" spans="1:13" x14ac:dyDescent="0.2">
      <c r="A12" s="165" t="s">
        <v>153</v>
      </c>
      <c r="B12" s="166"/>
      <c r="C12" s="166"/>
      <c r="D12" s="166"/>
      <c r="E12" s="167">
        <f t="shared" si="0"/>
        <v>0</v>
      </c>
      <c r="F12" s="166"/>
      <c r="G12" s="166"/>
      <c r="H12" s="168"/>
      <c r="I12" s="169">
        <f t="shared" si="1"/>
        <v>0</v>
      </c>
      <c r="J12" s="170"/>
      <c r="K12" s="170"/>
      <c r="L12" s="170"/>
      <c r="M12" s="171">
        <f t="shared" si="2"/>
        <v>0</v>
      </c>
    </row>
    <row r="13" spans="1:13" x14ac:dyDescent="0.2">
      <c r="A13" s="165" t="s">
        <v>13</v>
      </c>
      <c r="B13" s="166"/>
      <c r="C13" s="166"/>
      <c r="D13" s="166"/>
      <c r="E13" s="167">
        <f t="shared" si="0"/>
        <v>0</v>
      </c>
      <c r="F13" s="166"/>
      <c r="G13" s="166"/>
      <c r="H13" s="168"/>
      <c r="I13" s="169">
        <f t="shared" si="1"/>
        <v>0</v>
      </c>
      <c r="J13" s="170"/>
      <c r="K13" s="170"/>
      <c r="L13" s="170"/>
      <c r="M13" s="171">
        <f t="shared" si="2"/>
        <v>0</v>
      </c>
    </row>
    <row r="14" spans="1:13" x14ac:dyDescent="0.2">
      <c r="A14" s="165" t="s">
        <v>14</v>
      </c>
      <c r="B14" s="166"/>
      <c r="C14" s="166"/>
      <c r="D14" s="166"/>
      <c r="E14" s="167">
        <f t="shared" si="0"/>
        <v>0</v>
      </c>
      <c r="F14" s="166"/>
      <c r="G14" s="166"/>
      <c r="H14" s="168"/>
      <c r="I14" s="169">
        <f t="shared" si="1"/>
        <v>0</v>
      </c>
      <c r="J14" s="170"/>
      <c r="K14" s="170"/>
      <c r="L14" s="170"/>
      <c r="M14" s="171">
        <f t="shared" si="2"/>
        <v>0</v>
      </c>
    </row>
    <row r="15" spans="1:13" x14ac:dyDescent="0.2">
      <c r="A15" s="165" t="s">
        <v>15</v>
      </c>
      <c r="B15" s="166"/>
      <c r="C15" s="166"/>
      <c r="D15" s="166"/>
      <c r="E15" s="167">
        <f t="shared" si="0"/>
        <v>0</v>
      </c>
      <c r="F15" s="166"/>
      <c r="G15" s="166"/>
      <c r="H15" s="168"/>
      <c r="I15" s="169">
        <f t="shared" si="1"/>
        <v>0</v>
      </c>
      <c r="J15" s="170"/>
      <c r="K15" s="170"/>
      <c r="L15" s="170"/>
      <c r="M15" s="171">
        <f t="shared" si="2"/>
        <v>0</v>
      </c>
    </row>
    <row r="16" spans="1:13" x14ac:dyDescent="0.2">
      <c r="A16" s="172" t="s">
        <v>16</v>
      </c>
      <c r="B16" s="168"/>
      <c r="C16" s="168"/>
      <c r="D16" s="168"/>
      <c r="E16" s="167">
        <f t="shared" si="0"/>
        <v>0</v>
      </c>
      <c r="F16" s="168"/>
      <c r="G16" s="168"/>
      <c r="H16" s="168"/>
      <c r="I16" s="169">
        <f t="shared" si="1"/>
        <v>0</v>
      </c>
      <c r="J16" s="170"/>
      <c r="K16" s="170"/>
      <c r="L16" s="170"/>
      <c r="M16" s="171">
        <f t="shared" si="2"/>
        <v>0</v>
      </c>
    </row>
    <row r="17" spans="1:13" x14ac:dyDescent="0.2">
      <c r="A17" s="172" t="s">
        <v>17</v>
      </c>
      <c r="B17" s="168"/>
      <c r="C17" s="168"/>
      <c r="D17" s="168"/>
      <c r="E17" s="167">
        <f t="shared" si="0"/>
        <v>0</v>
      </c>
      <c r="F17" s="168"/>
      <c r="G17" s="168"/>
      <c r="H17" s="168"/>
      <c r="I17" s="169">
        <f t="shared" si="1"/>
        <v>0</v>
      </c>
      <c r="J17" s="170"/>
      <c r="K17" s="170"/>
      <c r="L17" s="170"/>
      <c r="M17" s="171">
        <f t="shared" si="2"/>
        <v>0</v>
      </c>
    </row>
    <row r="18" spans="1:13" x14ac:dyDescent="0.2">
      <c r="A18" s="172" t="s">
        <v>18</v>
      </c>
      <c r="B18" s="168"/>
      <c r="C18" s="168"/>
      <c r="D18" s="168"/>
      <c r="E18" s="167">
        <f t="shared" si="0"/>
        <v>0</v>
      </c>
      <c r="F18" s="168"/>
      <c r="G18" s="168"/>
      <c r="H18" s="168"/>
      <c r="I18" s="169">
        <f t="shared" si="1"/>
        <v>0</v>
      </c>
      <c r="J18" s="170"/>
      <c r="K18" s="170"/>
      <c r="L18" s="170"/>
      <c r="M18" s="171">
        <f t="shared" si="2"/>
        <v>0</v>
      </c>
    </row>
    <row r="19" spans="1:13" x14ac:dyDescent="0.2">
      <c r="A19" s="172" t="s">
        <v>19</v>
      </c>
      <c r="B19" s="168"/>
      <c r="C19" s="168"/>
      <c r="D19" s="168"/>
      <c r="E19" s="167">
        <f t="shared" si="0"/>
        <v>0</v>
      </c>
      <c r="F19" s="168"/>
      <c r="G19" s="168"/>
      <c r="H19" s="168"/>
      <c r="I19" s="169">
        <f t="shared" si="1"/>
        <v>0</v>
      </c>
      <c r="J19" s="170"/>
      <c r="K19" s="170"/>
      <c r="L19" s="170"/>
      <c r="M19" s="171">
        <f t="shared" si="2"/>
        <v>0</v>
      </c>
    </row>
    <row r="20" spans="1:13" x14ac:dyDescent="0.2">
      <c r="A20" s="172" t="s">
        <v>20</v>
      </c>
      <c r="B20" s="168"/>
      <c r="C20" s="168"/>
      <c r="D20" s="168"/>
      <c r="E20" s="167">
        <f t="shared" si="0"/>
        <v>0</v>
      </c>
      <c r="F20" s="168"/>
      <c r="G20" s="168"/>
      <c r="H20" s="168"/>
      <c r="I20" s="169">
        <f t="shared" si="1"/>
        <v>0</v>
      </c>
      <c r="J20" s="170"/>
      <c r="K20" s="170"/>
      <c r="L20" s="170"/>
      <c r="M20" s="171">
        <f t="shared" si="2"/>
        <v>0</v>
      </c>
    </row>
    <row r="21" spans="1:13" x14ac:dyDescent="0.2">
      <c r="A21" s="172" t="s">
        <v>21</v>
      </c>
      <c r="B21" s="168"/>
      <c r="C21" s="168"/>
      <c r="D21" s="168"/>
      <c r="E21" s="167">
        <f t="shared" si="0"/>
        <v>0</v>
      </c>
      <c r="F21" s="168"/>
      <c r="G21" s="168"/>
      <c r="H21" s="168"/>
      <c r="I21" s="169">
        <f t="shared" si="1"/>
        <v>0</v>
      </c>
      <c r="J21" s="170"/>
      <c r="K21" s="170"/>
      <c r="L21" s="170"/>
      <c r="M21" s="171">
        <f t="shared" si="2"/>
        <v>0</v>
      </c>
    </row>
    <row r="22" spans="1:13" x14ac:dyDescent="0.2">
      <c r="A22" s="172" t="s">
        <v>22</v>
      </c>
      <c r="B22" s="168"/>
      <c r="C22" s="168"/>
      <c r="D22" s="168"/>
      <c r="E22" s="167">
        <f t="shared" si="0"/>
        <v>0</v>
      </c>
      <c r="F22" s="168"/>
      <c r="G22" s="168"/>
      <c r="H22" s="168"/>
      <c r="I22" s="169">
        <f t="shared" si="1"/>
        <v>0</v>
      </c>
      <c r="J22" s="170"/>
      <c r="K22" s="170"/>
      <c r="L22" s="170"/>
      <c r="M22" s="171">
        <f t="shared" si="2"/>
        <v>0</v>
      </c>
    </row>
    <row r="23" spans="1:13" x14ac:dyDescent="0.2">
      <c r="A23" s="172" t="s">
        <v>23</v>
      </c>
      <c r="B23" s="168"/>
      <c r="C23" s="168"/>
      <c r="D23" s="168"/>
      <c r="E23" s="167">
        <f t="shared" si="0"/>
        <v>0</v>
      </c>
      <c r="F23" s="168"/>
      <c r="G23" s="168"/>
      <c r="H23" s="168"/>
      <c r="I23" s="169">
        <f t="shared" si="1"/>
        <v>0</v>
      </c>
      <c r="J23" s="170"/>
      <c r="K23" s="170"/>
      <c r="L23" s="170"/>
      <c r="M23" s="171">
        <f t="shared" si="2"/>
        <v>0</v>
      </c>
    </row>
    <row r="24" spans="1:13" x14ac:dyDescent="0.2">
      <c r="A24" s="172" t="s">
        <v>24</v>
      </c>
      <c r="B24" s="168"/>
      <c r="C24" s="168"/>
      <c r="D24" s="168"/>
      <c r="E24" s="167">
        <f t="shared" si="0"/>
        <v>0</v>
      </c>
      <c r="F24" s="168"/>
      <c r="G24" s="168"/>
      <c r="H24" s="168"/>
      <c r="I24" s="169">
        <f t="shared" si="1"/>
        <v>0</v>
      </c>
      <c r="J24" s="170"/>
      <c r="K24" s="170"/>
      <c r="L24" s="170"/>
      <c r="M24" s="171">
        <f t="shared" si="2"/>
        <v>0</v>
      </c>
    </row>
    <row r="25" spans="1:13" x14ac:dyDescent="0.2">
      <c r="A25" s="172" t="s">
        <v>25</v>
      </c>
      <c r="B25" s="168"/>
      <c r="C25" s="168"/>
      <c r="D25" s="168"/>
      <c r="E25" s="167">
        <f t="shared" si="0"/>
        <v>0</v>
      </c>
      <c r="F25" s="168"/>
      <c r="G25" s="168"/>
      <c r="H25" s="168"/>
      <c r="I25" s="169">
        <f t="shared" si="1"/>
        <v>0</v>
      </c>
      <c r="J25" s="170"/>
      <c r="K25" s="170"/>
      <c r="L25" s="170"/>
      <c r="M25" s="171">
        <f t="shared" si="2"/>
        <v>0</v>
      </c>
    </row>
    <row r="26" spans="1:13" x14ac:dyDescent="0.2">
      <c r="A26" s="172" t="s">
        <v>26</v>
      </c>
      <c r="B26" s="168"/>
      <c r="C26" s="168"/>
      <c r="D26" s="168"/>
      <c r="E26" s="167">
        <f t="shared" si="0"/>
        <v>0</v>
      </c>
      <c r="F26" s="168"/>
      <c r="G26" s="168"/>
      <c r="H26" s="168"/>
      <c r="I26" s="169">
        <f t="shared" si="1"/>
        <v>0</v>
      </c>
      <c r="J26" s="170"/>
      <c r="K26" s="170"/>
      <c r="L26" s="170"/>
      <c r="M26" s="171">
        <f t="shared" si="2"/>
        <v>0</v>
      </c>
    </row>
    <row r="27" spans="1:13" x14ac:dyDescent="0.2">
      <c r="A27" s="172" t="s">
        <v>27</v>
      </c>
      <c r="B27" s="168"/>
      <c r="C27" s="168"/>
      <c r="D27" s="168"/>
      <c r="E27" s="167">
        <f t="shared" si="0"/>
        <v>0</v>
      </c>
      <c r="F27" s="168"/>
      <c r="G27" s="168"/>
      <c r="H27" s="168"/>
      <c r="I27" s="169">
        <f t="shared" si="1"/>
        <v>0</v>
      </c>
      <c r="J27" s="170"/>
      <c r="K27" s="170"/>
      <c r="L27" s="170"/>
      <c r="M27" s="171">
        <f t="shared" si="2"/>
        <v>0</v>
      </c>
    </row>
    <row r="28" spans="1:13" x14ac:dyDescent="0.2">
      <c r="A28" s="173" t="s">
        <v>187</v>
      </c>
      <c r="B28" s="174">
        <f t="shared" ref="B28:M28" si="3">SUM(B4:B27)</f>
        <v>0</v>
      </c>
      <c r="C28" s="174">
        <f t="shared" si="3"/>
        <v>0</v>
      </c>
      <c r="D28" s="174">
        <f t="shared" si="3"/>
        <v>0</v>
      </c>
      <c r="E28" s="174">
        <f t="shared" si="3"/>
        <v>0</v>
      </c>
      <c r="F28" s="174">
        <f t="shared" si="3"/>
        <v>0</v>
      </c>
      <c r="G28" s="174">
        <f t="shared" si="3"/>
        <v>0</v>
      </c>
      <c r="H28" s="174">
        <f t="shared" si="3"/>
        <v>0</v>
      </c>
      <c r="I28" s="174">
        <f t="shared" si="3"/>
        <v>0</v>
      </c>
      <c r="J28" s="175">
        <f t="shared" si="3"/>
        <v>0</v>
      </c>
      <c r="K28" s="175">
        <f t="shared" si="3"/>
        <v>0</v>
      </c>
      <c r="L28" s="175">
        <f t="shared" si="3"/>
        <v>0</v>
      </c>
      <c r="M28" s="175">
        <f t="shared" si="3"/>
        <v>0</v>
      </c>
    </row>
  </sheetData>
  <mergeCells count="4">
    <mergeCell ref="B1:M1"/>
    <mergeCell ref="B2:E2"/>
    <mergeCell ref="F2:I2"/>
    <mergeCell ref="J2:M2"/>
  </mergeCells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C19" sqref="C19"/>
    </sheetView>
  </sheetViews>
  <sheetFormatPr defaultRowHeight="15" x14ac:dyDescent="0.2"/>
  <cols>
    <col min="1" max="1" width="10.77734375" customWidth="1"/>
    <col min="10" max="10" width="9.6640625" customWidth="1"/>
    <col min="12" max="12" width="9.77734375" customWidth="1"/>
    <col min="13" max="13" width="10.44140625" customWidth="1"/>
  </cols>
  <sheetData>
    <row r="1" spans="1:13" x14ac:dyDescent="0.2">
      <c r="B1" s="229" t="s">
        <v>191</v>
      </c>
      <c r="C1" s="229"/>
      <c r="D1" s="229"/>
      <c r="E1" s="229"/>
      <c r="F1" s="229"/>
      <c r="G1" s="229"/>
      <c r="H1" s="235"/>
      <c r="I1" s="235"/>
      <c r="J1" s="235"/>
      <c r="K1" s="235"/>
      <c r="L1" s="235"/>
      <c r="M1" s="235"/>
    </row>
    <row r="2" spans="1:13" x14ac:dyDescent="0.2">
      <c r="A2" s="160"/>
      <c r="B2" s="236" t="s">
        <v>183</v>
      </c>
      <c r="C2" s="236"/>
      <c r="D2" s="236"/>
      <c r="E2" s="236"/>
      <c r="F2" s="237" t="s">
        <v>184</v>
      </c>
      <c r="G2" s="237"/>
      <c r="H2" s="237"/>
      <c r="I2" s="237"/>
      <c r="J2" s="238" t="s">
        <v>185</v>
      </c>
      <c r="K2" s="238"/>
      <c r="L2" s="238"/>
      <c r="M2" s="238"/>
    </row>
    <row r="3" spans="1:13" x14ac:dyDescent="0.2">
      <c r="A3" s="161" t="s">
        <v>28</v>
      </c>
      <c r="B3" s="162" t="s">
        <v>0</v>
      </c>
      <c r="C3" s="162" t="s">
        <v>1</v>
      </c>
      <c r="D3" s="162" t="s">
        <v>186</v>
      </c>
      <c r="E3" s="162" t="s">
        <v>187</v>
      </c>
      <c r="F3" s="163" t="s">
        <v>0</v>
      </c>
      <c r="G3" s="163" t="s">
        <v>1</v>
      </c>
      <c r="H3" s="163" t="s">
        <v>186</v>
      </c>
      <c r="I3" s="163" t="s">
        <v>187</v>
      </c>
      <c r="J3" s="164" t="s">
        <v>0</v>
      </c>
      <c r="K3" s="164" t="s">
        <v>1</v>
      </c>
      <c r="L3" s="164" t="s">
        <v>186</v>
      </c>
      <c r="M3" s="164" t="s">
        <v>187</v>
      </c>
    </row>
    <row r="4" spans="1:13" x14ac:dyDescent="0.2">
      <c r="A4" s="165" t="s">
        <v>4</v>
      </c>
      <c r="B4" s="166"/>
      <c r="C4" s="166"/>
      <c r="D4" s="166"/>
      <c r="E4" s="167">
        <f>SUM(B4:D4)</f>
        <v>0</v>
      </c>
      <c r="F4" s="166"/>
      <c r="G4" s="166"/>
      <c r="H4" s="168"/>
      <c r="I4" s="169">
        <f>SUM(F4:H4)</f>
        <v>0</v>
      </c>
      <c r="J4" s="170"/>
      <c r="K4" s="170"/>
      <c r="L4" s="170"/>
      <c r="M4" s="171">
        <f>SUM(J4:L4)</f>
        <v>0</v>
      </c>
    </row>
    <row r="5" spans="1:13" x14ac:dyDescent="0.2">
      <c r="A5" s="165" t="s">
        <v>5</v>
      </c>
      <c r="B5" s="166"/>
      <c r="C5" s="166"/>
      <c r="D5" s="166"/>
      <c r="E5" s="167">
        <f t="shared" ref="E5:E27" si="0">SUM(B5:D5)</f>
        <v>0</v>
      </c>
      <c r="F5" s="166"/>
      <c r="G5" s="166"/>
      <c r="H5" s="168"/>
      <c r="I5" s="169">
        <f t="shared" ref="I5:I27" si="1">SUM(F5:H5)</f>
        <v>0</v>
      </c>
      <c r="J5" s="170"/>
      <c r="K5" s="170"/>
      <c r="L5" s="170"/>
      <c r="M5" s="171">
        <f t="shared" ref="M5:M27" si="2">SUM(J5:L5)</f>
        <v>0</v>
      </c>
    </row>
    <row r="6" spans="1:13" x14ac:dyDescent="0.2">
      <c r="A6" s="165" t="s">
        <v>6</v>
      </c>
      <c r="B6" s="166"/>
      <c r="C6" s="166"/>
      <c r="D6" s="166"/>
      <c r="E6" s="167">
        <f t="shared" si="0"/>
        <v>0</v>
      </c>
      <c r="F6" s="166"/>
      <c r="G6" s="166"/>
      <c r="H6" s="168"/>
      <c r="I6" s="169">
        <f t="shared" si="1"/>
        <v>0</v>
      </c>
      <c r="J6" s="170"/>
      <c r="K6" s="170"/>
      <c r="L6" s="170"/>
      <c r="M6" s="171">
        <f t="shared" si="2"/>
        <v>0</v>
      </c>
    </row>
    <row r="7" spans="1:13" x14ac:dyDescent="0.2">
      <c r="A7" s="165" t="s">
        <v>7</v>
      </c>
      <c r="B7" s="166"/>
      <c r="C7" s="166"/>
      <c r="D7" s="166"/>
      <c r="E7" s="167">
        <f t="shared" si="0"/>
        <v>0</v>
      </c>
      <c r="F7" s="166"/>
      <c r="G7" s="166"/>
      <c r="H7" s="168"/>
      <c r="I7" s="169">
        <f t="shared" si="1"/>
        <v>0</v>
      </c>
      <c r="J7" s="170"/>
      <c r="K7" s="170"/>
      <c r="L7" s="170"/>
      <c r="M7" s="171">
        <f t="shared" si="2"/>
        <v>0</v>
      </c>
    </row>
    <row r="8" spans="1:13" x14ac:dyDescent="0.2">
      <c r="A8" s="165" t="s">
        <v>8</v>
      </c>
      <c r="B8" s="166"/>
      <c r="C8" s="166"/>
      <c r="D8" s="166"/>
      <c r="E8" s="167">
        <f t="shared" si="0"/>
        <v>0</v>
      </c>
      <c r="F8" s="166"/>
      <c r="G8" s="166"/>
      <c r="H8" s="168"/>
      <c r="I8" s="169">
        <f t="shared" si="1"/>
        <v>0</v>
      </c>
      <c r="J8" s="170"/>
      <c r="K8" s="170"/>
      <c r="L8" s="170"/>
      <c r="M8" s="171">
        <f t="shared" si="2"/>
        <v>0</v>
      </c>
    </row>
    <row r="9" spans="1:13" x14ac:dyDescent="0.2">
      <c r="A9" s="165" t="s">
        <v>9</v>
      </c>
      <c r="B9" s="166"/>
      <c r="C9" s="166"/>
      <c r="D9" s="166"/>
      <c r="E9" s="167">
        <f t="shared" si="0"/>
        <v>0</v>
      </c>
      <c r="F9" s="166"/>
      <c r="G9" s="166"/>
      <c r="H9" s="168"/>
      <c r="I9" s="169">
        <f t="shared" si="1"/>
        <v>0</v>
      </c>
      <c r="J9" s="170"/>
      <c r="K9" s="170"/>
      <c r="L9" s="170"/>
      <c r="M9" s="171">
        <f t="shared" si="2"/>
        <v>0</v>
      </c>
    </row>
    <row r="10" spans="1:13" x14ac:dyDescent="0.2">
      <c r="A10" s="165" t="s">
        <v>10</v>
      </c>
      <c r="B10" s="166"/>
      <c r="C10" s="166"/>
      <c r="D10" s="166"/>
      <c r="E10" s="167">
        <f t="shared" si="0"/>
        <v>0</v>
      </c>
      <c r="F10" s="166"/>
      <c r="G10" s="166"/>
      <c r="H10" s="168"/>
      <c r="I10" s="169">
        <f t="shared" si="1"/>
        <v>0</v>
      </c>
      <c r="J10" s="170"/>
      <c r="K10" s="170"/>
      <c r="L10" s="170"/>
      <c r="M10" s="171">
        <f t="shared" si="2"/>
        <v>0</v>
      </c>
    </row>
    <row r="11" spans="1:13" x14ac:dyDescent="0.2">
      <c r="A11" s="165" t="s">
        <v>11</v>
      </c>
      <c r="B11" s="166"/>
      <c r="C11" s="166"/>
      <c r="D11" s="166"/>
      <c r="E11" s="167">
        <f t="shared" si="0"/>
        <v>0</v>
      </c>
      <c r="F11" s="166"/>
      <c r="G11" s="166"/>
      <c r="H11" s="168"/>
      <c r="I11" s="169">
        <f t="shared" si="1"/>
        <v>0</v>
      </c>
      <c r="J11" s="170"/>
      <c r="K11" s="170"/>
      <c r="L11" s="170"/>
      <c r="M11" s="171">
        <f t="shared" si="2"/>
        <v>0</v>
      </c>
    </row>
    <row r="12" spans="1:13" x14ac:dyDescent="0.2">
      <c r="A12" s="165" t="s">
        <v>153</v>
      </c>
      <c r="B12" s="166"/>
      <c r="C12" s="166"/>
      <c r="D12" s="166"/>
      <c r="E12" s="167">
        <f t="shared" si="0"/>
        <v>0</v>
      </c>
      <c r="F12" s="166"/>
      <c r="G12" s="166"/>
      <c r="H12" s="168"/>
      <c r="I12" s="169">
        <f t="shared" si="1"/>
        <v>0</v>
      </c>
      <c r="J12" s="170"/>
      <c r="K12" s="170"/>
      <c r="L12" s="170"/>
      <c r="M12" s="171">
        <f t="shared" si="2"/>
        <v>0</v>
      </c>
    </row>
    <row r="13" spans="1:13" x14ac:dyDescent="0.2">
      <c r="A13" s="165" t="s">
        <v>13</v>
      </c>
      <c r="B13" s="166"/>
      <c r="C13" s="166"/>
      <c r="D13" s="166"/>
      <c r="E13" s="167">
        <f t="shared" si="0"/>
        <v>0</v>
      </c>
      <c r="F13" s="166"/>
      <c r="G13" s="166"/>
      <c r="H13" s="168"/>
      <c r="I13" s="169">
        <f t="shared" si="1"/>
        <v>0</v>
      </c>
      <c r="J13" s="170"/>
      <c r="K13" s="170"/>
      <c r="L13" s="170"/>
      <c r="M13" s="171">
        <f t="shared" si="2"/>
        <v>0</v>
      </c>
    </row>
    <row r="14" spans="1:13" x14ac:dyDescent="0.2">
      <c r="A14" s="165" t="s">
        <v>14</v>
      </c>
      <c r="B14" s="166"/>
      <c r="C14" s="166"/>
      <c r="D14" s="166"/>
      <c r="E14" s="167">
        <f t="shared" si="0"/>
        <v>0</v>
      </c>
      <c r="F14" s="166"/>
      <c r="G14" s="166"/>
      <c r="H14" s="168"/>
      <c r="I14" s="169">
        <f t="shared" si="1"/>
        <v>0</v>
      </c>
      <c r="J14" s="170"/>
      <c r="K14" s="170"/>
      <c r="L14" s="170"/>
      <c r="M14" s="171">
        <f t="shared" si="2"/>
        <v>0</v>
      </c>
    </row>
    <row r="15" spans="1:13" x14ac:dyDescent="0.2">
      <c r="A15" s="165" t="s">
        <v>15</v>
      </c>
      <c r="B15" s="166"/>
      <c r="C15" s="166"/>
      <c r="D15" s="166"/>
      <c r="E15" s="167">
        <f t="shared" si="0"/>
        <v>0</v>
      </c>
      <c r="F15" s="166"/>
      <c r="G15" s="166"/>
      <c r="H15" s="168"/>
      <c r="I15" s="169">
        <f t="shared" si="1"/>
        <v>0</v>
      </c>
      <c r="J15" s="170"/>
      <c r="K15" s="170"/>
      <c r="L15" s="170"/>
      <c r="M15" s="171">
        <f t="shared" si="2"/>
        <v>0</v>
      </c>
    </row>
    <row r="16" spans="1:13" x14ac:dyDescent="0.2">
      <c r="A16" s="172" t="s">
        <v>16</v>
      </c>
      <c r="B16" s="168"/>
      <c r="C16" s="168"/>
      <c r="D16" s="168"/>
      <c r="E16" s="167">
        <f t="shared" si="0"/>
        <v>0</v>
      </c>
      <c r="F16" s="168"/>
      <c r="G16" s="168"/>
      <c r="H16" s="168"/>
      <c r="I16" s="169">
        <f t="shared" si="1"/>
        <v>0</v>
      </c>
      <c r="J16" s="170"/>
      <c r="K16" s="170"/>
      <c r="L16" s="170"/>
      <c r="M16" s="171">
        <f t="shared" si="2"/>
        <v>0</v>
      </c>
    </row>
    <row r="17" spans="1:13" x14ac:dyDescent="0.2">
      <c r="A17" s="172" t="s">
        <v>17</v>
      </c>
      <c r="B17" s="168"/>
      <c r="C17" s="168"/>
      <c r="D17" s="168"/>
      <c r="E17" s="167">
        <f t="shared" si="0"/>
        <v>0</v>
      </c>
      <c r="F17" s="168"/>
      <c r="G17" s="168"/>
      <c r="H17" s="168"/>
      <c r="I17" s="169">
        <f t="shared" si="1"/>
        <v>0</v>
      </c>
      <c r="J17" s="170"/>
      <c r="K17" s="170"/>
      <c r="L17" s="170"/>
      <c r="M17" s="171">
        <f t="shared" si="2"/>
        <v>0</v>
      </c>
    </row>
    <row r="18" spans="1:13" x14ac:dyDescent="0.2">
      <c r="A18" s="172" t="s">
        <v>18</v>
      </c>
      <c r="B18" s="168"/>
      <c r="C18" s="168"/>
      <c r="D18" s="168"/>
      <c r="E18" s="167">
        <f t="shared" si="0"/>
        <v>0</v>
      </c>
      <c r="F18" s="168"/>
      <c r="G18" s="168"/>
      <c r="H18" s="168"/>
      <c r="I18" s="169">
        <f t="shared" si="1"/>
        <v>0</v>
      </c>
      <c r="J18" s="170"/>
      <c r="K18" s="170"/>
      <c r="L18" s="170"/>
      <c r="M18" s="171">
        <f t="shared" si="2"/>
        <v>0</v>
      </c>
    </row>
    <row r="19" spans="1:13" x14ac:dyDescent="0.2">
      <c r="A19" s="172" t="s">
        <v>19</v>
      </c>
      <c r="B19" s="168"/>
      <c r="C19" s="168"/>
      <c r="D19" s="168"/>
      <c r="E19" s="167">
        <f t="shared" si="0"/>
        <v>0</v>
      </c>
      <c r="F19" s="168"/>
      <c r="G19" s="168"/>
      <c r="H19" s="168"/>
      <c r="I19" s="169">
        <f t="shared" si="1"/>
        <v>0</v>
      </c>
      <c r="J19" s="170"/>
      <c r="K19" s="170"/>
      <c r="L19" s="170"/>
      <c r="M19" s="171">
        <f t="shared" si="2"/>
        <v>0</v>
      </c>
    </row>
    <row r="20" spans="1:13" x14ac:dyDescent="0.2">
      <c r="A20" s="172" t="s">
        <v>20</v>
      </c>
      <c r="B20" s="168"/>
      <c r="C20" s="168"/>
      <c r="D20" s="168"/>
      <c r="E20" s="167">
        <f t="shared" si="0"/>
        <v>0</v>
      </c>
      <c r="F20" s="168"/>
      <c r="G20" s="168"/>
      <c r="H20" s="168"/>
      <c r="I20" s="169">
        <f t="shared" si="1"/>
        <v>0</v>
      </c>
      <c r="J20" s="170"/>
      <c r="K20" s="170"/>
      <c r="L20" s="170"/>
      <c r="M20" s="171">
        <f t="shared" si="2"/>
        <v>0</v>
      </c>
    </row>
    <row r="21" spans="1:13" x14ac:dyDescent="0.2">
      <c r="A21" s="172" t="s">
        <v>21</v>
      </c>
      <c r="B21" s="168"/>
      <c r="C21" s="168"/>
      <c r="D21" s="168"/>
      <c r="E21" s="167">
        <f t="shared" si="0"/>
        <v>0</v>
      </c>
      <c r="F21" s="168"/>
      <c r="G21" s="168"/>
      <c r="H21" s="168"/>
      <c r="I21" s="169">
        <f t="shared" si="1"/>
        <v>0</v>
      </c>
      <c r="J21" s="170"/>
      <c r="K21" s="170"/>
      <c r="L21" s="170"/>
      <c r="M21" s="171">
        <f t="shared" si="2"/>
        <v>0</v>
      </c>
    </row>
    <row r="22" spans="1:13" x14ac:dyDescent="0.2">
      <c r="A22" s="172" t="s">
        <v>22</v>
      </c>
      <c r="B22" s="168"/>
      <c r="C22" s="168"/>
      <c r="D22" s="168"/>
      <c r="E22" s="167">
        <f t="shared" si="0"/>
        <v>0</v>
      </c>
      <c r="F22" s="168"/>
      <c r="G22" s="168"/>
      <c r="H22" s="168"/>
      <c r="I22" s="169">
        <f t="shared" si="1"/>
        <v>0</v>
      </c>
      <c r="J22" s="170"/>
      <c r="K22" s="170"/>
      <c r="L22" s="170"/>
      <c r="M22" s="171">
        <f t="shared" si="2"/>
        <v>0</v>
      </c>
    </row>
    <row r="23" spans="1:13" x14ac:dyDescent="0.2">
      <c r="A23" s="172" t="s">
        <v>23</v>
      </c>
      <c r="B23" s="168"/>
      <c r="C23" s="168"/>
      <c r="D23" s="168"/>
      <c r="E23" s="167">
        <f t="shared" si="0"/>
        <v>0</v>
      </c>
      <c r="F23" s="168"/>
      <c r="G23" s="168"/>
      <c r="H23" s="168"/>
      <c r="I23" s="169">
        <f t="shared" si="1"/>
        <v>0</v>
      </c>
      <c r="J23" s="170"/>
      <c r="K23" s="170"/>
      <c r="L23" s="170"/>
      <c r="M23" s="171">
        <f t="shared" si="2"/>
        <v>0</v>
      </c>
    </row>
    <row r="24" spans="1:13" x14ac:dyDescent="0.2">
      <c r="A24" s="172" t="s">
        <v>24</v>
      </c>
      <c r="B24" s="168"/>
      <c r="C24" s="168"/>
      <c r="D24" s="168"/>
      <c r="E24" s="167">
        <f t="shared" si="0"/>
        <v>0</v>
      </c>
      <c r="F24" s="168"/>
      <c r="G24" s="168"/>
      <c r="H24" s="168"/>
      <c r="I24" s="169">
        <f t="shared" si="1"/>
        <v>0</v>
      </c>
      <c r="J24" s="170"/>
      <c r="K24" s="170"/>
      <c r="L24" s="170"/>
      <c r="M24" s="171">
        <f t="shared" si="2"/>
        <v>0</v>
      </c>
    </row>
    <row r="25" spans="1:13" x14ac:dyDescent="0.2">
      <c r="A25" s="172" t="s">
        <v>25</v>
      </c>
      <c r="B25" s="168"/>
      <c r="C25" s="168"/>
      <c r="D25" s="168"/>
      <c r="E25" s="167">
        <f t="shared" si="0"/>
        <v>0</v>
      </c>
      <c r="F25" s="168"/>
      <c r="G25" s="168"/>
      <c r="H25" s="168"/>
      <c r="I25" s="169">
        <f t="shared" si="1"/>
        <v>0</v>
      </c>
      <c r="J25" s="170"/>
      <c r="K25" s="170"/>
      <c r="L25" s="170"/>
      <c r="M25" s="171">
        <f t="shared" si="2"/>
        <v>0</v>
      </c>
    </row>
    <row r="26" spans="1:13" x14ac:dyDescent="0.2">
      <c r="A26" s="172" t="s">
        <v>26</v>
      </c>
      <c r="B26" s="168"/>
      <c r="C26" s="168"/>
      <c r="D26" s="168"/>
      <c r="E26" s="167">
        <f t="shared" si="0"/>
        <v>0</v>
      </c>
      <c r="F26" s="168"/>
      <c r="G26" s="168"/>
      <c r="H26" s="168"/>
      <c r="I26" s="169">
        <f t="shared" si="1"/>
        <v>0</v>
      </c>
      <c r="J26" s="170"/>
      <c r="K26" s="170"/>
      <c r="L26" s="170"/>
      <c r="M26" s="171">
        <f t="shared" si="2"/>
        <v>0</v>
      </c>
    </row>
    <row r="27" spans="1:13" x14ac:dyDescent="0.2">
      <c r="A27" s="172" t="s">
        <v>27</v>
      </c>
      <c r="B27" s="168"/>
      <c r="C27" s="168"/>
      <c r="D27" s="168"/>
      <c r="E27" s="167">
        <f t="shared" si="0"/>
        <v>0</v>
      </c>
      <c r="F27" s="168"/>
      <c r="G27" s="168"/>
      <c r="H27" s="168"/>
      <c r="I27" s="169">
        <f t="shared" si="1"/>
        <v>0</v>
      </c>
      <c r="J27" s="170"/>
      <c r="K27" s="170"/>
      <c r="L27" s="170"/>
      <c r="M27" s="171">
        <f t="shared" si="2"/>
        <v>0</v>
      </c>
    </row>
    <row r="28" spans="1:13" x14ac:dyDescent="0.2">
      <c r="A28" s="173" t="s">
        <v>187</v>
      </c>
      <c r="B28" s="174">
        <f t="shared" ref="B28:M28" si="3">SUM(B4:B27)</f>
        <v>0</v>
      </c>
      <c r="C28" s="174">
        <f t="shared" si="3"/>
        <v>0</v>
      </c>
      <c r="D28" s="174">
        <f t="shared" si="3"/>
        <v>0</v>
      </c>
      <c r="E28" s="174">
        <f t="shared" si="3"/>
        <v>0</v>
      </c>
      <c r="F28" s="174">
        <f t="shared" si="3"/>
        <v>0</v>
      </c>
      <c r="G28" s="174">
        <f t="shared" si="3"/>
        <v>0</v>
      </c>
      <c r="H28" s="174">
        <f t="shared" si="3"/>
        <v>0</v>
      </c>
      <c r="I28" s="174">
        <f t="shared" si="3"/>
        <v>0</v>
      </c>
      <c r="J28" s="175">
        <f t="shared" si="3"/>
        <v>0</v>
      </c>
      <c r="K28" s="175">
        <f t="shared" si="3"/>
        <v>0</v>
      </c>
      <c r="L28" s="175">
        <f t="shared" si="3"/>
        <v>0</v>
      </c>
      <c r="M28" s="175">
        <f t="shared" si="3"/>
        <v>0</v>
      </c>
    </row>
  </sheetData>
  <mergeCells count="4">
    <mergeCell ref="B1:M1"/>
    <mergeCell ref="B2:E2"/>
    <mergeCell ref="F2:I2"/>
    <mergeCell ref="J2:M2"/>
  </mergeCells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C30" sqref="C30"/>
    </sheetView>
  </sheetViews>
  <sheetFormatPr defaultRowHeight="15" x14ac:dyDescent="0.2"/>
  <cols>
    <col min="1" max="1" width="10.77734375" customWidth="1"/>
    <col min="10" max="10" width="9.6640625" customWidth="1"/>
    <col min="12" max="12" width="9.77734375" customWidth="1"/>
    <col min="13" max="13" width="10.44140625" customWidth="1"/>
  </cols>
  <sheetData>
    <row r="1" spans="1:13" x14ac:dyDescent="0.2">
      <c r="B1" s="229" t="s">
        <v>191</v>
      </c>
      <c r="C1" s="229"/>
      <c r="D1" s="229"/>
      <c r="E1" s="229"/>
      <c r="F1" s="229"/>
      <c r="G1" s="229"/>
      <c r="H1" s="235"/>
      <c r="I1" s="235"/>
      <c r="J1" s="235"/>
      <c r="K1" s="235"/>
      <c r="L1" s="235"/>
      <c r="M1" s="235"/>
    </row>
    <row r="2" spans="1:13" x14ac:dyDescent="0.2">
      <c r="A2" s="160"/>
      <c r="B2" s="236" t="s">
        <v>183</v>
      </c>
      <c r="C2" s="236"/>
      <c r="D2" s="236"/>
      <c r="E2" s="236"/>
      <c r="F2" s="237" t="s">
        <v>184</v>
      </c>
      <c r="G2" s="237"/>
      <c r="H2" s="237"/>
      <c r="I2" s="237"/>
      <c r="J2" s="238" t="s">
        <v>185</v>
      </c>
      <c r="K2" s="238"/>
      <c r="L2" s="238"/>
      <c r="M2" s="238"/>
    </row>
    <row r="3" spans="1:13" x14ac:dyDescent="0.2">
      <c r="A3" s="161" t="s">
        <v>28</v>
      </c>
      <c r="B3" s="162" t="s">
        <v>0</v>
      </c>
      <c r="C3" s="162" t="s">
        <v>1</v>
      </c>
      <c r="D3" s="162" t="s">
        <v>186</v>
      </c>
      <c r="E3" s="162" t="s">
        <v>187</v>
      </c>
      <c r="F3" s="163" t="s">
        <v>0</v>
      </c>
      <c r="G3" s="163" t="s">
        <v>1</v>
      </c>
      <c r="H3" s="163" t="s">
        <v>186</v>
      </c>
      <c r="I3" s="163" t="s">
        <v>187</v>
      </c>
      <c r="J3" s="164" t="s">
        <v>0</v>
      </c>
      <c r="K3" s="164" t="s">
        <v>1</v>
      </c>
      <c r="L3" s="164" t="s">
        <v>186</v>
      </c>
      <c r="M3" s="164" t="s">
        <v>187</v>
      </c>
    </row>
    <row r="4" spans="1:13" x14ac:dyDescent="0.2">
      <c r="A4" s="165" t="s">
        <v>4</v>
      </c>
      <c r="B4" s="166"/>
      <c r="C4" s="166"/>
      <c r="D4" s="166"/>
      <c r="E4" s="167">
        <f>SUM(B4:D4)</f>
        <v>0</v>
      </c>
      <c r="F4" s="166"/>
      <c r="G4" s="166"/>
      <c r="H4" s="168"/>
      <c r="I4" s="169">
        <f>SUM(F4:H4)</f>
        <v>0</v>
      </c>
      <c r="J4" s="170"/>
      <c r="K4" s="170"/>
      <c r="L4" s="170"/>
      <c r="M4" s="171">
        <f>SUM(J4:L4)</f>
        <v>0</v>
      </c>
    </row>
    <row r="5" spans="1:13" x14ac:dyDescent="0.2">
      <c r="A5" s="165" t="s">
        <v>5</v>
      </c>
      <c r="B5" s="166"/>
      <c r="C5" s="166"/>
      <c r="D5" s="166"/>
      <c r="E5" s="167">
        <f t="shared" ref="E5:E27" si="0">SUM(B5:D5)</f>
        <v>0</v>
      </c>
      <c r="F5" s="166"/>
      <c r="G5" s="166"/>
      <c r="H5" s="168"/>
      <c r="I5" s="169">
        <f t="shared" ref="I5:I27" si="1">SUM(F5:H5)</f>
        <v>0</v>
      </c>
      <c r="J5" s="170"/>
      <c r="K5" s="170"/>
      <c r="L5" s="170"/>
      <c r="M5" s="171">
        <f t="shared" ref="M5:M27" si="2">SUM(J5:L5)</f>
        <v>0</v>
      </c>
    </row>
    <row r="6" spans="1:13" x14ac:dyDescent="0.2">
      <c r="A6" s="165" t="s">
        <v>6</v>
      </c>
      <c r="B6" s="166"/>
      <c r="C6" s="166"/>
      <c r="D6" s="166"/>
      <c r="E6" s="167">
        <f t="shared" si="0"/>
        <v>0</v>
      </c>
      <c r="F6" s="166"/>
      <c r="G6" s="166"/>
      <c r="H6" s="168"/>
      <c r="I6" s="169">
        <f t="shared" si="1"/>
        <v>0</v>
      </c>
      <c r="J6" s="170"/>
      <c r="K6" s="170"/>
      <c r="L6" s="170"/>
      <c r="M6" s="171">
        <f t="shared" si="2"/>
        <v>0</v>
      </c>
    </row>
    <row r="7" spans="1:13" x14ac:dyDescent="0.2">
      <c r="A7" s="165" t="s">
        <v>7</v>
      </c>
      <c r="B7" s="166"/>
      <c r="C7" s="166"/>
      <c r="D7" s="166"/>
      <c r="E7" s="167">
        <f t="shared" si="0"/>
        <v>0</v>
      </c>
      <c r="F7" s="166"/>
      <c r="G7" s="166"/>
      <c r="H7" s="168"/>
      <c r="I7" s="169">
        <f t="shared" si="1"/>
        <v>0</v>
      </c>
      <c r="J7" s="170"/>
      <c r="K7" s="170"/>
      <c r="L7" s="170"/>
      <c r="M7" s="171">
        <f t="shared" si="2"/>
        <v>0</v>
      </c>
    </row>
    <row r="8" spans="1:13" x14ac:dyDescent="0.2">
      <c r="A8" s="165" t="s">
        <v>8</v>
      </c>
      <c r="B8" s="166"/>
      <c r="C8" s="166"/>
      <c r="D8" s="166"/>
      <c r="E8" s="167">
        <f t="shared" si="0"/>
        <v>0</v>
      </c>
      <c r="F8" s="166"/>
      <c r="G8" s="166"/>
      <c r="H8" s="168"/>
      <c r="I8" s="169">
        <f t="shared" si="1"/>
        <v>0</v>
      </c>
      <c r="J8" s="170"/>
      <c r="K8" s="170"/>
      <c r="L8" s="170"/>
      <c r="M8" s="171">
        <f t="shared" si="2"/>
        <v>0</v>
      </c>
    </row>
    <row r="9" spans="1:13" x14ac:dyDescent="0.2">
      <c r="A9" s="165" t="s">
        <v>9</v>
      </c>
      <c r="B9" s="166"/>
      <c r="C9" s="166"/>
      <c r="D9" s="166"/>
      <c r="E9" s="167">
        <f t="shared" si="0"/>
        <v>0</v>
      </c>
      <c r="F9" s="166"/>
      <c r="G9" s="166"/>
      <c r="H9" s="168"/>
      <c r="I9" s="169">
        <f t="shared" si="1"/>
        <v>0</v>
      </c>
      <c r="J9" s="170"/>
      <c r="K9" s="170"/>
      <c r="L9" s="170"/>
      <c r="M9" s="171">
        <f t="shared" si="2"/>
        <v>0</v>
      </c>
    </row>
    <row r="10" spans="1:13" x14ac:dyDescent="0.2">
      <c r="A10" s="165" t="s">
        <v>10</v>
      </c>
      <c r="B10" s="166"/>
      <c r="C10" s="166"/>
      <c r="D10" s="166"/>
      <c r="E10" s="167">
        <f t="shared" si="0"/>
        <v>0</v>
      </c>
      <c r="F10" s="166"/>
      <c r="G10" s="166"/>
      <c r="H10" s="168"/>
      <c r="I10" s="169">
        <f t="shared" si="1"/>
        <v>0</v>
      </c>
      <c r="J10" s="170"/>
      <c r="K10" s="170"/>
      <c r="L10" s="170"/>
      <c r="M10" s="171">
        <f t="shared" si="2"/>
        <v>0</v>
      </c>
    </row>
    <row r="11" spans="1:13" x14ac:dyDescent="0.2">
      <c r="A11" s="165" t="s">
        <v>11</v>
      </c>
      <c r="B11" s="166"/>
      <c r="C11" s="166"/>
      <c r="D11" s="166"/>
      <c r="E11" s="167">
        <f t="shared" si="0"/>
        <v>0</v>
      </c>
      <c r="F11" s="166"/>
      <c r="G11" s="166"/>
      <c r="H11" s="168"/>
      <c r="I11" s="169">
        <f t="shared" si="1"/>
        <v>0</v>
      </c>
      <c r="J11" s="170"/>
      <c r="K11" s="170"/>
      <c r="L11" s="170"/>
      <c r="M11" s="171">
        <f t="shared" si="2"/>
        <v>0</v>
      </c>
    </row>
    <row r="12" spans="1:13" x14ac:dyDescent="0.2">
      <c r="A12" s="165" t="s">
        <v>153</v>
      </c>
      <c r="B12" s="166"/>
      <c r="C12" s="166"/>
      <c r="D12" s="166"/>
      <c r="E12" s="167">
        <f t="shared" si="0"/>
        <v>0</v>
      </c>
      <c r="F12" s="166"/>
      <c r="G12" s="166"/>
      <c r="H12" s="168"/>
      <c r="I12" s="169">
        <f t="shared" si="1"/>
        <v>0</v>
      </c>
      <c r="J12" s="170"/>
      <c r="K12" s="170"/>
      <c r="L12" s="170"/>
      <c r="M12" s="171">
        <f t="shared" si="2"/>
        <v>0</v>
      </c>
    </row>
    <row r="13" spans="1:13" x14ac:dyDescent="0.2">
      <c r="A13" s="165" t="s">
        <v>13</v>
      </c>
      <c r="B13" s="166"/>
      <c r="C13" s="166"/>
      <c r="D13" s="166"/>
      <c r="E13" s="167">
        <f t="shared" si="0"/>
        <v>0</v>
      </c>
      <c r="F13" s="166"/>
      <c r="G13" s="166"/>
      <c r="H13" s="168"/>
      <c r="I13" s="169">
        <f t="shared" si="1"/>
        <v>0</v>
      </c>
      <c r="J13" s="170"/>
      <c r="K13" s="170"/>
      <c r="L13" s="170"/>
      <c r="M13" s="171">
        <f t="shared" si="2"/>
        <v>0</v>
      </c>
    </row>
    <row r="14" spans="1:13" x14ac:dyDescent="0.2">
      <c r="A14" s="165" t="s">
        <v>14</v>
      </c>
      <c r="B14" s="166"/>
      <c r="C14" s="166"/>
      <c r="D14" s="166"/>
      <c r="E14" s="167">
        <f t="shared" si="0"/>
        <v>0</v>
      </c>
      <c r="F14" s="166"/>
      <c r="G14" s="166"/>
      <c r="H14" s="168"/>
      <c r="I14" s="169">
        <f t="shared" si="1"/>
        <v>0</v>
      </c>
      <c r="J14" s="170"/>
      <c r="K14" s="170"/>
      <c r="L14" s="170"/>
      <c r="M14" s="171">
        <f t="shared" si="2"/>
        <v>0</v>
      </c>
    </row>
    <row r="15" spans="1:13" x14ac:dyDescent="0.2">
      <c r="A15" s="165" t="s">
        <v>15</v>
      </c>
      <c r="B15" s="166"/>
      <c r="C15" s="166"/>
      <c r="D15" s="166"/>
      <c r="E15" s="167">
        <f t="shared" si="0"/>
        <v>0</v>
      </c>
      <c r="F15" s="166"/>
      <c r="G15" s="166"/>
      <c r="H15" s="168"/>
      <c r="I15" s="169">
        <f t="shared" si="1"/>
        <v>0</v>
      </c>
      <c r="J15" s="170"/>
      <c r="K15" s="170"/>
      <c r="L15" s="170"/>
      <c r="M15" s="171">
        <f t="shared" si="2"/>
        <v>0</v>
      </c>
    </row>
    <row r="16" spans="1:13" x14ac:dyDescent="0.2">
      <c r="A16" s="172" t="s">
        <v>16</v>
      </c>
      <c r="B16" s="168"/>
      <c r="C16" s="168"/>
      <c r="D16" s="168"/>
      <c r="E16" s="167">
        <f t="shared" si="0"/>
        <v>0</v>
      </c>
      <c r="F16" s="168"/>
      <c r="G16" s="168"/>
      <c r="H16" s="168"/>
      <c r="I16" s="169">
        <f t="shared" si="1"/>
        <v>0</v>
      </c>
      <c r="J16" s="170"/>
      <c r="K16" s="170"/>
      <c r="L16" s="170"/>
      <c r="M16" s="171">
        <f t="shared" si="2"/>
        <v>0</v>
      </c>
    </row>
    <row r="17" spans="1:13" x14ac:dyDescent="0.2">
      <c r="A17" s="172" t="s">
        <v>17</v>
      </c>
      <c r="B17" s="168"/>
      <c r="C17" s="168"/>
      <c r="D17" s="168"/>
      <c r="E17" s="167">
        <f t="shared" si="0"/>
        <v>0</v>
      </c>
      <c r="F17" s="168"/>
      <c r="G17" s="168"/>
      <c r="H17" s="168"/>
      <c r="I17" s="169">
        <f t="shared" si="1"/>
        <v>0</v>
      </c>
      <c r="J17" s="170"/>
      <c r="K17" s="170"/>
      <c r="L17" s="170"/>
      <c r="M17" s="171">
        <f t="shared" si="2"/>
        <v>0</v>
      </c>
    </row>
    <row r="18" spans="1:13" x14ac:dyDescent="0.2">
      <c r="A18" s="172" t="s">
        <v>18</v>
      </c>
      <c r="B18" s="168"/>
      <c r="C18" s="168"/>
      <c r="D18" s="168"/>
      <c r="E18" s="167">
        <f t="shared" si="0"/>
        <v>0</v>
      </c>
      <c r="F18" s="168"/>
      <c r="G18" s="168"/>
      <c r="H18" s="168"/>
      <c r="I18" s="169">
        <f t="shared" si="1"/>
        <v>0</v>
      </c>
      <c r="J18" s="170"/>
      <c r="K18" s="170"/>
      <c r="L18" s="170"/>
      <c r="M18" s="171">
        <f t="shared" si="2"/>
        <v>0</v>
      </c>
    </row>
    <row r="19" spans="1:13" x14ac:dyDescent="0.2">
      <c r="A19" s="172" t="s">
        <v>19</v>
      </c>
      <c r="B19" s="168"/>
      <c r="C19" s="168"/>
      <c r="D19" s="168"/>
      <c r="E19" s="167">
        <f t="shared" si="0"/>
        <v>0</v>
      </c>
      <c r="F19" s="168"/>
      <c r="G19" s="168"/>
      <c r="H19" s="168"/>
      <c r="I19" s="169">
        <f t="shared" si="1"/>
        <v>0</v>
      </c>
      <c r="J19" s="170"/>
      <c r="K19" s="170"/>
      <c r="L19" s="170"/>
      <c r="M19" s="171">
        <f t="shared" si="2"/>
        <v>0</v>
      </c>
    </row>
    <row r="20" spans="1:13" x14ac:dyDescent="0.2">
      <c r="A20" s="172" t="s">
        <v>20</v>
      </c>
      <c r="B20" s="168"/>
      <c r="C20" s="168"/>
      <c r="D20" s="168"/>
      <c r="E20" s="167">
        <f t="shared" si="0"/>
        <v>0</v>
      </c>
      <c r="F20" s="168"/>
      <c r="G20" s="168"/>
      <c r="H20" s="168"/>
      <c r="I20" s="169">
        <f t="shared" si="1"/>
        <v>0</v>
      </c>
      <c r="J20" s="170"/>
      <c r="K20" s="170"/>
      <c r="L20" s="170"/>
      <c r="M20" s="171">
        <f t="shared" si="2"/>
        <v>0</v>
      </c>
    </row>
    <row r="21" spans="1:13" x14ac:dyDescent="0.2">
      <c r="A21" s="172" t="s">
        <v>21</v>
      </c>
      <c r="B21" s="168"/>
      <c r="C21" s="168"/>
      <c r="D21" s="168"/>
      <c r="E21" s="167">
        <f t="shared" si="0"/>
        <v>0</v>
      </c>
      <c r="F21" s="168"/>
      <c r="G21" s="168"/>
      <c r="H21" s="168"/>
      <c r="I21" s="169">
        <f t="shared" si="1"/>
        <v>0</v>
      </c>
      <c r="J21" s="170"/>
      <c r="K21" s="170"/>
      <c r="L21" s="170"/>
      <c r="M21" s="171">
        <f t="shared" si="2"/>
        <v>0</v>
      </c>
    </row>
    <row r="22" spans="1:13" x14ac:dyDescent="0.2">
      <c r="A22" s="172" t="s">
        <v>22</v>
      </c>
      <c r="B22" s="168"/>
      <c r="C22" s="168"/>
      <c r="D22" s="168"/>
      <c r="E22" s="167">
        <f t="shared" si="0"/>
        <v>0</v>
      </c>
      <c r="F22" s="168"/>
      <c r="G22" s="168"/>
      <c r="H22" s="168"/>
      <c r="I22" s="169">
        <f t="shared" si="1"/>
        <v>0</v>
      </c>
      <c r="J22" s="170"/>
      <c r="K22" s="170"/>
      <c r="L22" s="170"/>
      <c r="M22" s="171">
        <f t="shared" si="2"/>
        <v>0</v>
      </c>
    </row>
    <row r="23" spans="1:13" x14ac:dyDescent="0.2">
      <c r="A23" s="172" t="s">
        <v>23</v>
      </c>
      <c r="B23" s="168"/>
      <c r="C23" s="168"/>
      <c r="D23" s="168"/>
      <c r="E23" s="167">
        <f t="shared" si="0"/>
        <v>0</v>
      </c>
      <c r="F23" s="168"/>
      <c r="G23" s="168"/>
      <c r="H23" s="168"/>
      <c r="I23" s="169">
        <f t="shared" si="1"/>
        <v>0</v>
      </c>
      <c r="J23" s="170"/>
      <c r="K23" s="170"/>
      <c r="L23" s="170"/>
      <c r="M23" s="171">
        <f t="shared" si="2"/>
        <v>0</v>
      </c>
    </row>
    <row r="24" spans="1:13" x14ac:dyDescent="0.2">
      <c r="A24" s="172" t="s">
        <v>24</v>
      </c>
      <c r="B24" s="168"/>
      <c r="C24" s="168"/>
      <c r="D24" s="168"/>
      <c r="E24" s="167">
        <f t="shared" si="0"/>
        <v>0</v>
      </c>
      <c r="F24" s="168"/>
      <c r="G24" s="168"/>
      <c r="H24" s="168"/>
      <c r="I24" s="169">
        <f t="shared" si="1"/>
        <v>0</v>
      </c>
      <c r="J24" s="170"/>
      <c r="K24" s="170"/>
      <c r="L24" s="170"/>
      <c r="M24" s="171">
        <f t="shared" si="2"/>
        <v>0</v>
      </c>
    </row>
    <row r="25" spans="1:13" x14ac:dyDescent="0.2">
      <c r="A25" s="172" t="s">
        <v>25</v>
      </c>
      <c r="B25" s="168"/>
      <c r="C25" s="168"/>
      <c r="D25" s="168"/>
      <c r="E25" s="167">
        <f t="shared" si="0"/>
        <v>0</v>
      </c>
      <c r="F25" s="168"/>
      <c r="G25" s="168"/>
      <c r="H25" s="168"/>
      <c r="I25" s="169">
        <f t="shared" si="1"/>
        <v>0</v>
      </c>
      <c r="J25" s="170"/>
      <c r="K25" s="170"/>
      <c r="L25" s="170"/>
      <c r="M25" s="171">
        <f t="shared" si="2"/>
        <v>0</v>
      </c>
    </row>
    <row r="26" spans="1:13" x14ac:dyDescent="0.2">
      <c r="A26" s="172" t="s">
        <v>26</v>
      </c>
      <c r="B26" s="168"/>
      <c r="C26" s="168"/>
      <c r="D26" s="168"/>
      <c r="E26" s="167">
        <f t="shared" si="0"/>
        <v>0</v>
      </c>
      <c r="F26" s="168"/>
      <c r="G26" s="168"/>
      <c r="H26" s="168"/>
      <c r="I26" s="169">
        <f t="shared" si="1"/>
        <v>0</v>
      </c>
      <c r="J26" s="170"/>
      <c r="K26" s="170"/>
      <c r="L26" s="170"/>
      <c r="M26" s="171">
        <f t="shared" si="2"/>
        <v>0</v>
      </c>
    </row>
    <row r="27" spans="1:13" x14ac:dyDescent="0.2">
      <c r="A27" s="172" t="s">
        <v>27</v>
      </c>
      <c r="B27" s="168"/>
      <c r="C27" s="168"/>
      <c r="D27" s="168"/>
      <c r="E27" s="167">
        <f t="shared" si="0"/>
        <v>0</v>
      </c>
      <c r="F27" s="168"/>
      <c r="G27" s="168"/>
      <c r="H27" s="168"/>
      <c r="I27" s="169">
        <f t="shared" si="1"/>
        <v>0</v>
      </c>
      <c r="J27" s="170"/>
      <c r="K27" s="170"/>
      <c r="L27" s="170"/>
      <c r="M27" s="171">
        <f t="shared" si="2"/>
        <v>0</v>
      </c>
    </row>
    <row r="28" spans="1:13" x14ac:dyDescent="0.2">
      <c r="A28" s="173" t="s">
        <v>187</v>
      </c>
      <c r="B28" s="174">
        <f t="shared" ref="B28:M28" si="3">SUM(B4:B27)</f>
        <v>0</v>
      </c>
      <c r="C28" s="174">
        <f t="shared" si="3"/>
        <v>0</v>
      </c>
      <c r="D28" s="174">
        <f t="shared" si="3"/>
        <v>0</v>
      </c>
      <c r="E28" s="174">
        <f t="shared" si="3"/>
        <v>0</v>
      </c>
      <c r="F28" s="174">
        <f t="shared" si="3"/>
        <v>0</v>
      </c>
      <c r="G28" s="174">
        <f t="shared" si="3"/>
        <v>0</v>
      </c>
      <c r="H28" s="174">
        <f t="shared" si="3"/>
        <v>0</v>
      </c>
      <c r="I28" s="174">
        <f t="shared" si="3"/>
        <v>0</v>
      </c>
      <c r="J28" s="175">
        <f t="shared" si="3"/>
        <v>0</v>
      </c>
      <c r="K28" s="175">
        <f t="shared" si="3"/>
        <v>0</v>
      </c>
      <c r="L28" s="175">
        <f t="shared" si="3"/>
        <v>0</v>
      </c>
      <c r="M28" s="175">
        <f t="shared" si="3"/>
        <v>0</v>
      </c>
    </row>
  </sheetData>
  <mergeCells count="4">
    <mergeCell ref="B1:M1"/>
    <mergeCell ref="B2:E2"/>
    <mergeCell ref="F2:I2"/>
    <mergeCell ref="J2:M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L22" sqref="L22"/>
    </sheetView>
  </sheetViews>
  <sheetFormatPr defaultRowHeight="15" x14ac:dyDescent="0.2"/>
  <cols>
    <col min="1" max="1" width="3.33203125" customWidth="1"/>
    <col min="2" max="2" width="11" customWidth="1"/>
    <col min="3" max="3" width="6.44140625" customWidth="1"/>
    <col min="4" max="4" width="6.88671875" customWidth="1"/>
    <col min="5" max="5" width="7.5546875" customWidth="1"/>
    <col min="6" max="6" width="7.6640625" customWidth="1"/>
    <col min="7" max="8" width="7.109375" customWidth="1"/>
    <col min="9" max="10" width="7.5546875" customWidth="1"/>
    <col min="11" max="11" width="11.109375" customWidth="1"/>
    <col min="12" max="12" width="11.6640625" customWidth="1"/>
    <col min="13" max="13" width="12" customWidth="1"/>
    <col min="14" max="14" width="11.44140625" customWidth="1"/>
  </cols>
  <sheetData>
    <row r="1" spans="1:14" ht="15.75" x14ac:dyDescent="0.25">
      <c r="D1" s="13" t="s">
        <v>48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32</v>
      </c>
      <c r="D4">
        <v>30</v>
      </c>
      <c r="E4">
        <v>422</v>
      </c>
      <c r="F4" s="22">
        <f t="shared" ref="F4:F27" si="0">SUM(C4:E4)</f>
        <v>484</v>
      </c>
      <c r="G4" s="68">
        <v>16</v>
      </c>
      <c r="H4">
        <v>18</v>
      </c>
      <c r="I4">
        <v>255</v>
      </c>
      <c r="J4" s="22">
        <f t="shared" ref="J4:J27" si="1">SUM(G4:I4)</f>
        <v>289</v>
      </c>
      <c r="K4" s="49">
        <v>7205.564166666667</v>
      </c>
      <c r="L4" s="49">
        <v>5933.5791666666664</v>
      </c>
      <c r="M4" s="49">
        <v>79787.359166666662</v>
      </c>
      <c r="N4" s="44">
        <f t="shared" ref="N4:N27" si="2">SUM(K4:M4)</f>
        <v>92926.502500000002</v>
      </c>
    </row>
    <row r="5" spans="1:14" x14ac:dyDescent="0.2">
      <c r="A5" s="4">
        <v>2</v>
      </c>
      <c r="B5" s="15" t="s">
        <v>5</v>
      </c>
      <c r="C5">
        <v>80</v>
      </c>
      <c r="D5">
        <v>53</v>
      </c>
      <c r="E5">
        <v>724</v>
      </c>
      <c r="F5" s="22">
        <f t="shared" si="0"/>
        <v>857</v>
      </c>
      <c r="G5" s="68">
        <v>45</v>
      </c>
      <c r="H5">
        <v>27</v>
      </c>
      <c r="I5">
        <v>422</v>
      </c>
      <c r="J5" s="22">
        <f t="shared" si="1"/>
        <v>494</v>
      </c>
      <c r="K5" s="49">
        <v>24591.265833333335</v>
      </c>
      <c r="L5" s="49">
        <v>17637.804166666665</v>
      </c>
      <c r="M5" s="49">
        <v>210773.76666666663</v>
      </c>
      <c r="N5" s="44">
        <f t="shared" si="2"/>
        <v>253002.83666666664</v>
      </c>
    </row>
    <row r="6" spans="1:14" x14ac:dyDescent="0.2">
      <c r="A6" s="4">
        <v>3</v>
      </c>
      <c r="B6" s="15" t="s">
        <v>6</v>
      </c>
      <c r="C6">
        <v>437</v>
      </c>
      <c r="D6">
        <v>134</v>
      </c>
      <c r="E6">
        <v>2802</v>
      </c>
      <c r="F6" s="22">
        <f t="shared" si="0"/>
        <v>3373</v>
      </c>
      <c r="G6" s="68">
        <v>246</v>
      </c>
      <c r="H6">
        <v>79</v>
      </c>
      <c r="I6">
        <v>1705</v>
      </c>
      <c r="J6" s="22">
        <f t="shared" si="1"/>
        <v>2030</v>
      </c>
      <c r="K6" s="49">
        <v>182864.67333333334</v>
      </c>
      <c r="L6" s="49">
        <v>49545.686666666668</v>
      </c>
      <c r="M6" s="49">
        <v>937435.17833333334</v>
      </c>
      <c r="N6" s="44">
        <f t="shared" si="2"/>
        <v>1169845.5383333333</v>
      </c>
    </row>
    <row r="7" spans="1:14" x14ac:dyDescent="0.2">
      <c r="A7" s="4">
        <v>4</v>
      </c>
      <c r="B7" s="15" t="s">
        <v>7</v>
      </c>
      <c r="C7">
        <v>38</v>
      </c>
      <c r="D7">
        <v>11</v>
      </c>
      <c r="E7">
        <v>342</v>
      </c>
      <c r="F7" s="22">
        <f t="shared" si="0"/>
        <v>391</v>
      </c>
      <c r="G7" s="68">
        <v>18</v>
      </c>
      <c r="H7">
        <v>9</v>
      </c>
      <c r="I7">
        <v>204</v>
      </c>
      <c r="J7" s="22">
        <f t="shared" si="1"/>
        <v>231</v>
      </c>
      <c r="K7" s="49">
        <v>12409.323333333334</v>
      </c>
      <c r="L7" s="49">
        <v>3557.71</v>
      </c>
      <c r="M7" s="49">
        <v>97021.870833333334</v>
      </c>
      <c r="N7" s="44">
        <f t="shared" si="2"/>
        <v>112988.90416666667</v>
      </c>
    </row>
    <row r="8" spans="1:14" x14ac:dyDescent="0.2">
      <c r="A8" s="4">
        <v>5</v>
      </c>
      <c r="B8" s="15" t="s">
        <v>8</v>
      </c>
      <c r="C8">
        <v>31</v>
      </c>
      <c r="D8">
        <v>0</v>
      </c>
      <c r="E8">
        <v>184</v>
      </c>
      <c r="F8" s="22">
        <f t="shared" si="0"/>
        <v>215</v>
      </c>
      <c r="G8" s="68">
        <v>14</v>
      </c>
      <c r="H8" s="69">
        <v>0</v>
      </c>
      <c r="I8">
        <v>102</v>
      </c>
      <c r="J8" s="22">
        <f t="shared" si="1"/>
        <v>116</v>
      </c>
      <c r="K8" s="49">
        <v>10097.999166666666</v>
      </c>
      <c r="L8" s="49">
        <v>0</v>
      </c>
      <c r="M8" s="49">
        <v>43183.96333333334</v>
      </c>
      <c r="N8" s="44">
        <f t="shared" si="2"/>
        <v>53281.962500000009</v>
      </c>
    </row>
    <row r="9" spans="1:14" x14ac:dyDescent="0.2">
      <c r="A9" s="4">
        <v>6</v>
      </c>
      <c r="B9" s="15" t="s">
        <v>9</v>
      </c>
      <c r="C9">
        <v>39</v>
      </c>
      <c r="D9">
        <v>16</v>
      </c>
      <c r="E9">
        <v>417</v>
      </c>
      <c r="F9" s="22">
        <f t="shared" si="0"/>
        <v>472</v>
      </c>
      <c r="G9" s="68">
        <v>24</v>
      </c>
      <c r="H9">
        <v>9</v>
      </c>
      <c r="I9">
        <v>275</v>
      </c>
      <c r="J9" s="22">
        <f t="shared" si="1"/>
        <v>308</v>
      </c>
      <c r="K9" s="49">
        <v>17250.3825</v>
      </c>
      <c r="L9" s="49">
        <v>5343.1950000000006</v>
      </c>
      <c r="M9" s="49">
        <v>121176.01166666666</v>
      </c>
      <c r="N9" s="44">
        <f t="shared" si="2"/>
        <v>143769.58916666667</v>
      </c>
    </row>
    <row r="10" spans="1:14" x14ac:dyDescent="0.2">
      <c r="A10" s="4">
        <v>7</v>
      </c>
      <c r="B10" s="15" t="s">
        <v>10</v>
      </c>
      <c r="C10">
        <v>68</v>
      </c>
      <c r="D10">
        <v>18</v>
      </c>
      <c r="E10">
        <v>310</v>
      </c>
      <c r="F10" s="22">
        <f t="shared" si="0"/>
        <v>396</v>
      </c>
      <c r="G10" s="68">
        <v>43</v>
      </c>
      <c r="H10">
        <v>13</v>
      </c>
      <c r="I10">
        <v>172</v>
      </c>
      <c r="J10" s="22">
        <f t="shared" si="1"/>
        <v>228</v>
      </c>
      <c r="K10" s="49">
        <v>24286.73</v>
      </c>
      <c r="L10" s="49">
        <v>6299.9733333333324</v>
      </c>
      <c r="M10" s="49">
        <v>79729.628333333341</v>
      </c>
      <c r="N10" s="44">
        <f t="shared" si="2"/>
        <v>110316.33166666667</v>
      </c>
    </row>
    <row r="11" spans="1:14" x14ac:dyDescent="0.2">
      <c r="A11" s="4">
        <v>8</v>
      </c>
      <c r="B11" s="15" t="s">
        <v>11</v>
      </c>
      <c r="C11">
        <v>35</v>
      </c>
      <c r="D11">
        <v>8</v>
      </c>
      <c r="E11">
        <v>521</v>
      </c>
      <c r="F11" s="22">
        <f t="shared" si="0"/>
        <v>564</v>
      </c>
      <c r="G11" s="68">
        <v>15</v>
      </c>
      <c r="H11">
        <v>5</v>
      </c>
      <c r="I11">
        <v>319</v>
      </c>
      <c r="J11" s="22">
        <f t="shared" si="1"/>
        <v>339</v>
      </c>
      <c r="K11" s="49">
        <v>16145.913333333332</v>
      </c>
      <c r="L11" s="49">
        <v>2314.13</v>
      </c>
      <c r="M11" s="49">
        <v>162185.31333333332</v>
      </c>
      <c r="N11" s="44">
        <f t="shared" si="2"/>
        <v>180645.35666666666</v>
      </c>
    </row>
    <row r="12" spans="1:14" x14ac:dyDescent="0.2">
      <c r="A12" s="4">
        <v>9</v>
      </c>
      <c r="B12" s="15" t="s">
        <v>12</v>
      </c>
      <c r="C12">
        <v>8</v>
      </c>
      <c r="D12">
        <v>8</v>
      </c>
      <c r="E12">
        <v>287</v>
      </c>
      <c r="F12" s="22">
        <f t="shared" si="0"/>
        <v>303</v>
      </c>
      <c r="G12" s="68">
        <v>7</v>
      </c>
      <c r="H12">
        <v>5</v>
      </c>
      <c r="I12">
        <v>190</v>
      </c>
      <c r="J12" s="22">
        <f t="shared" si="1"/>
        <v>202</v>
      </c>
      <c r="K12" s="49">
        <v>2418.1408333333334</v>
      </c>
      <c r="L12" s="49">
        <v>1886.2891666666667</v>
      </c>
      <c r="M12" s="49">
        <v>74460.565833333341</v>
      </c>
      <c r="N12" s="44">
        <f t="shared" si="2"/>
        <v>78764.995833333349</v>
      </c>
    </row>
    <row r="13" spans="1:14" x14ac:dyDescent="0.2">
      <c r="A13" s="4">
        <v>10</v>
      </c>
      <c r="B13" s="15" t="s">
        <v>13</v>
      </c>
      <c r="C13">
        <v>70</v>
      </c>
      <c r="D13">
        <v>36</v>
      </c>
      <c r="E13">
        <v>503</v>
      </c>
      <c r="F13" s="22">
        <f t="shared" si="0"/>
        <v>609</v>
      </c>
      <c r="G13" s="68">
        <v>44</v>
      </c>
      <c r="H13">
        <v>20</v>
      </c>
      <c r="I13">
        <v>312</v>
      </c>
      <c r="J13" s="22">
        <f t="shared" si="1"/>
        <v>376</v>
      </c>
      <c r="K13" s="49">
        <v>29882.406666666666</v>
      </c>
      <c r="L13" s="49">
        <v>11765.021666666667</v>
      </c>
      <c r="M13" s="49">
        <v>144361.75</v>
      </c>
      <c r="N13" s="44">
        <f t="shared" si="2"/>
        <v>186009.17833333334</v>
      </c>
    </row>
    <row r="14" spans="1:14" x14ac:dyDescent="0.2">
      <c r="A14" s="4">
        <v>11</v>
      </c>
      <c r="B14" s="15" t="s">
        <v>14</v>
      </c>
      <c r="C14">
        <v>6</v>
      </c>
      <c r="D14">
        <v>0</v>
      </c>
      <c r="E14">
        <v>76</v>
      </c>
      <c r="F14" s="22">
        <f t="shared" si="0"/>
        <v>82</v>
      </c>
      <c r="G14" s="68">
        <v>4</v>
      </c>
      <c r="H14" s="69">
        <v>0</v>
      </c>
      <c r="I14">
        <v>47</v>
      </c>
      <c r="J14" s="22">
        <f t="shared" si="1"/>
        <v>51</v>
      </c>
      <c r="K14" s="49">
        <v>1556.1758333333335</v>
      </c>
      <c r="L14" s="49">
        <v>0</v>
      </c>
      <c r="M14" s="49">
        <v>11617.807500000001</v>
      </c>
      <c r="N14" s="44">
        <f t="shared" si="2"/>
        <v>13173.983333333334</v>
      </c>
    </row>
    <row r="15" spans="1:14" x14ac:dyDescent="0.2">
      <c r="A15" s="4">
        <v>12</v>
      </c>
      <c r="B15" s="15" t="s">
        <v>15</v>
      </c>
      <c r="C15">
        <v>181</v>
      </c>
      <c r="D15">
        <v>52</v>
      </c>
      <c r="E15">
        <v>791</v>
      </c>
      <c r="F15" s="22">
        <f t="shared" si="0"/>
        <v>1024</v>
      </c>
      <c r="G15" s="68">
        <v>96</v>
      </c>
      <c r="H15">
        <v>29</v>
      </c>
      <c r="I15">
        <v>471</v>
      </c>
      <c r="J15" s="22">
        <f t="shared" si="1"/>
        <v>596</v>
      </c>
      <c r="K15" s="49">
        <v>72559.175000000003</v>
      </c>
      <c r="L15" s="49">
        <v>17607.189166666667</v>
      </c>
      <c r="M15" s="49">
        <v>221176.73500000002</v>
      </c>
      <c r="N15" s="44">
        <f t="shared" si="2"/>
        <v>311343.09916666668</v>
      </c>
    </row>
    <row r="16" spans="1:14" x14ac:dyDescent="0.2">
      <c r="A16" s="4">
        <v>13</v>
      </c>
      <c r="B16" s="15" t="s">
        <v>16</v>
      </c>
      <c r="C16">
        <v>155</v>
      </c>
      <c r="D16">
        <v>45</v>
      </c>
      <c r="E16">
        <v>540</v>
      </c>
      <c r="F16" s="22">
        <f t="shared" si="0"/>
        <v>740</v>
      </c>
      <c r="G16" s="68">
        <v>79</v>
      </c>
      <c r="H16">
        <v>19</v>
      </c>
      <c r="I16">
        <v>329</v>
      </c>
      <c r="J16" s="22">
        <f t="shared" si="1"/>
        <v>427</v>
      </c>
      <c r="K16" s="49">
        <v>79289.26416666666</v>
      </c>
      <c r="L16" s="49">
        <v>25389.671666666665</v>
      </c>
      <c r="M16" s="49">
        <v>212623.94833333333</v>
      </c>
      <c r="N16" s="44">
        <f t="shared" si="2"/>
        <v>317302.88416666666</v>
      </c>
    </row>
    <row r="17" spans="1:14" x14ac:dyDescent="0.2">
      <c r="A17" s="4">
        <v>14</v>
      </c>
      <c r="B17" s="15" t="s">
        <v>17</v>
      </c>
      <c r="C17">
        <v>10</v>
      </c>
      <c r="D17">
        <v>6</v>
      </c>
      <c r="E17">
        <v>84</v>
      </c>
      <c r="F17" s="22">
        <f t="shared" si="0"/>
        <v>100</v>
      </c>
      <c r="G17" s="68">
        <v>5</v>
      </c>
      <c r="H17">
        <v>5</v>
      </c>
      <c r="I17">
        <v>50</v>
      </c>
      <c r="J17" s="22">
        <f t="shared" si="1"/>
        <v>60</v>
      </c>
      <c r="K17" s="49">
        <v>1804.6708333333333</v>
      </c>
      <c r="L17" s="49">
        <v>2385.6516666666666</v>
      </c>
      <c r="M17" s="49">
        <v>16296.106666666667</v>
      </c>
      <c r="N17" s="44">
        <f t="shared" si="2"/>
        <v>20486.429166666669</v>
      </c>
    </row>
    <row r="18" spans="1:14" x14ac:dyDescent="0.2">
      <c r="A18" s="4">
        <v>15</v>
      </c>
      <c r="B18" s="15" t="s">
        <v>18</v>
      </c>
      <c r="C18">
        <v>197</v>
      </c>
      <c r="D18">
        <v>102</v>
      </c>
      <c r="E18">
        <v>1252</v>
      </c>
      <c r="F18" s="22">
        <f t="shared" si="0"/>
        <v>1551</v>
      </c>
      <c r="G18" s="68">
        <v>121</v>
      </c>
      <c r="H18">
        <v>52</v>
      </c>
      <c r="I18">
        <v>779</v>
      </c>
      <c r="J18" s="22">
        <f t="shared" si="1"/>
        <v>952</v>
      </c>
      <c r="K18" s="49">
        <v>95159.49083333333</v>
      </c>
      <c r="L18" s="49">
        <v>44547.684999999998</v>
      </c>
      <c r="M18" s="49">
        <v>456831.97083333327</v>
      </c>
      <c r="N18" s="44">
        <f t="shared" si="2"/>
        <v>596539.14666666661</v>
      </c>
    </row>
    <row r="19" spans="1:14" x14ac:dyDescent="0.2">
      <c r="A19" s="4">
        <v>16</v>
      </c>
      <c r="B19" s="15" t="s">
        <v>19</v>
      </c>
      <c r="C19">
        <v>1112</v>
      </c>
      <c r="D19">
        <v>105</v>
      </c>
      <c r="E19">
        <v>2539</v>
      </c>
      <c r="F19" s="22">
        <f t="shared" si="0"/>
        <v>3756</v>
      </c>
      <c r="G19" s="68">
        <v>643</v>
      </c>
      <c r="H19">
        <v>54</v>
      </c>
      <c r="I19">
        <v>1477</v>
      </c>
      <c r="J19" s="22">
        <f t="shared" si="1"/>
        <v>2174</v>
      </c>
      <c r="K19" s="49">
        <v>513435.73666666663</v>
      </c>
      <c r="L19" s="49">
        <v>36207.134166666663</v>
      </c>
      <c r="M19" s="49">
        <v>827624.4816666668</v>
      </c>
      <c r="N19" s="44">
        <f t="shared" si="2"/>
        <v>1377267.3525</v>
      </c>
    </row>
    <row r="20" spans="1:14" x14ac:dyDescent="0.2">
      <c r="A20" s="4">
        <v>17</v>
      </c>
      <c r="B20" s="15" t="s">
        <v>20</v>
      </c>
      <c r="C20">
        <v>9</v>
      </c>
      <c r="D20">
        <v>11</v>
      </c>
      <c r="E20">
        <v>143</v>
      </c>
      <c r="F20" s="22">
        <f t="shared" si="0"/>
        <v>163</v>
      </c>
      <c r="G20" s="68">
        <v>4</v>
      </c>
      <c r="H20">
        <v>7</v>
      </c>
      <c r="I20">
        <v>96</v>
      </c>
      <c r="J20" s="22">
        <f t="shared" si="1"/>
        <v>107</v>
      </c>
      <c r="K20" s="49">
        <v>2290.3508333333334</v>
      </c>
      <c r="L20" s="49">
        <v>2792.584166666667</v>
      </c>
      <c r="M20" s="49">
        <v>36211.164166666669</v>
      </c>
      <c r="N20" s="44">
        <f t="shared" si="2"/>
        <v>41294.099166666667</v>
      </c>
    </row>
    <row r="21" spans="1:14" x14ac:dyDescent="0.2">
      <c r="A21" s="4">
        <v>18</v>
      </c>
      <c r="B21" s="15" t="s">
        <v>21</v>
      </c>
      <c r="C21">
        <v>59</v>
      </c>
      <c r="D21">
        <v>32</v>
      </c>
      <c r="E21">
        <v>318</v>
      </c>
      <c r="F21" s="22">
        <f t="shared" si="0"/>
        <v>409</v>
      </c>
      <c r="G21" s="68">
        <v>30</v>
      </c>
      <c r="H21">
        <v>17</v>
      </c>
      <c r="I21">
        <v>172</v>
      </c>
      <c r="J21" s="22">
        <f t="shared" si="1"/>
        <v>219</v>
      </c>
      <c r="K21" s="49">
        <v>14293.835833333333</v>
      </c>
      <c r="L21" s="49">
        <v>6756.3491666666669</v>
      </c>
      <c r="M21" s="49">
        <v>63133.27583333334</v>
      </c>
      <c r="N21" s="44">
        <f t="shared" si="2"/>
        <v>84183.460833333345</v>
      </c>
    </row>
    <row r="22" spans="1:14" x14ac:dyDescent="0.2">
      <c r="A22" s="4">
        <v>19</v>
      </c>
      <c r="B22" s="15" t="s">
        <v>22</v>
      </c>
      <c r="C22">
        <v>40</v>
      </c>
      <c r="D22">
        <v>1</v>
      </c>
      <c r="E22">
        <v>286</v>
      </c>
      <c r="F22" s="22">
        <f t="shared" si="0"/>
        <v>327</v>
      </c>
      <c r="G22" s="68">
        <v>16</v>
      </c>
      <c r="H22">
        <v>1</v>
      </c>
      <c r="I22">
        <v>168</v>
      </c>
      <c r="J22" s="22">
        <f t="shared" si="1"/>
        <v>185</v>
      </c>
      <c r="K22" s="49">
        <v>11508.585833333333</v>
      </c>
      <c r="L22" s="49">
        <v>59.778333333333336</v>
      </c>
      <c r="M22" s="49">
        <v>62143.044166666667</v>
      </c>
      <c r="N22" s="44">
        <f t="shared" si="2"/>
        <v>73711.408333333326</v>
      </c>
    </row>
    <row r="23" spans="1:14" x14ac:dyDescent="0.2">
      <c r="A23" s="4">
        <v>20</v>
      </c>
      <c r="B23" s="16" t="s">
        <v>23</v>
      </c>
      <c r="C23">
        <v>7</v>
      </c>
      <c r="D23">
        <v>7</v>
      </c>
      <c r="E23">
        <v>175</v>
      </c>
      <c r="F23" s="22">
        <f t="shared" si="0"/>
        <v>189</v>
      </c>
      <c r="G23" s="68">
        <v>4</v>
      </c>
      <c r="H23">
        <v>5</v>
      </c>
      <c r="I23">
        <v>124</v>
      </c>
      <c r="J23" s="22">
        <f t="shared" si="1"/>
        <v>133</v>
      </c>
      <c r="K23" s="49">
        <v>1916.9366666666667</v>
      </c>
      <c r="L23" s="49">
        <v>2129.855</v>
      </c>
      <c r="M23" s="49">
        <v>44996.35833333333</v>
      </c>
      <c r="N23" s="44">
        <f t="shared" si="2"/>
        <v>49043.149999999994</v>
      </c>
    </row>
    <row r="24" spans="1:14" x14ac:dyDescent="0.2">
      <c r="A24" s="4">
        <v>21</v>
      </c>
      <c r="B24" s="16" t="s">
        <v>24</v>
      </c>
      <c r="C24">
        <v>78</v>
      </c>
      <c r="D24">
        <v>28</v>
      </c>
      <c r="E24">
        <v>710</v>
      </c>
      <c r="F24" s="22">
        <f t="shared" si="0"/>
        <v>816</v>
      </c>
      <c r="G24" s="68">
        <v>40</v>
      </c>
      <c r="H24">
        <v>15</v>
      </c>
      <c r="I24">
        <v>406</v>
      </c>
      <c r="J24" s="22">
        <f t="shared" si="1"/>
        <v>461</v>
      </c>
      <c r="K24" s="49">
        <v>24559.935833333333</v>
      </c>
      <c r="L24" s="49">
        <v>11336.400833333333</v>
      </c>
      <c r="M24" s="49">
        <v>172274.42916666667</v>
      </c>
      <c r="N24" s="44">
        <f t="shared" si="2"/>
        <v>208170.76583333334</v>
      </c>
    </row>
    <row r="25" spans="1:14" x14ac:dyDescent="0.2">
      <c r="A25" s="4">
        <v>22</v>
      </c>
      <c r="B25" s="15" t="s">
        <v>25</v>
      </c>
      <c r="C25">
        <v>118</v>
      </c>
      <c r="D25">
        <v>38</v>
      </c>
      <c r="E25">
        <v>650</v>
      </c>
      <c r="F25" s="22">
        <f t="shared" si="0"/>
        <v>806</v>
      </c>
      <c r="G25" s="68">
        <v>62</v>
      </c>
      <c r="H25">
        <v>20</v>
      </c>
      <c r="I25">
        <v>411</v>
      </c>
      <c r="J25" s="22">
        <f t="shared" si="1"/>
        <v>493</v>
      </c>
      <c r="K25" s="49">
        <v>29787.885833333334</v>
      </c>
      <c r="L25" s="49">
        <v>9545.51</v>
      </c>
      <c r="M25" s="49">
        <v>138638.19666666668</v>
      </c>
      <c r="N25" s="44">
        <f t="shared" si="2"/>
        <v>177971.59250000003</v>
      </c>
    </row>
    <row r="26" spans="1:14" x14ac:dyDescent="0.2">
      <c r="A26" s="4">
        <v>23</v>
      </c>
      <c r="B26" s="15" t="s">
        <v>26</v>
      </c>
      <c r="C26">
        <v>18</v>
      </c>
      <c r="D26">
        <v>1</v>
      </c>
      <c r="E26">
        <v>168</v>
      </c>
      <c r="F26" s="22">
        <f t="shared" si="0"/>
        <v>187</v>
      </c>
      <c r="G26" s="68">
        <v>10</v>
      </c>
      <c r="H26">
        <v>1</v>
      </c>
      <c r="I26">
        <v>111</v>
      </c>
      <c r="J26" s="22">
        <f t="shared" si="1"/>
        <v>122</v>
      </c>
      <c r="K26" s="49">
        <v>3788.8283333333334</v>
      </c>
      <c r="L26" s="49">
        <v>180.48333333333332</v>
      </c>
      <c r="M26" s="49">
        <v>38502.446666666663</v>
      </c>
      <c r="N26" s="44">
        <f t="shared" si="2"/>
        <v>42471.758333333331</v>
      </c>
    </row>
    <row r="27" spans="1:14" x14ac:dyDescent="0.2">
      <c r="A27" s="4">
        <v>30</v>
      </c>
      <c r="B27" s="15" t="s">
        <v>27</v>
      </c>
      <c r="C27">
        <v>2744</v>
      </c>
      <c r="D27">
        <v>622</v>
      </c>
      <c r="E27">
        <v>3475</v>
      </c>
      <c r="F27" s="22">
        <f t="shared" si="0"/>
        <v>6841</v>
      </c>
      <c r="G27" s="68">
        <v>1615</v>
      </c>
      <c r="H27">
        <v>370</v>
      </c>
      <c r="I27">
        <v>2072</v>
      </c>
      <c r="J27" s="22">
        <f t="shared" si="1"/>
        <v>4057</v>
      </c>
      <c r="K27" s="49">
        <v>1116854.2341666666</v>
      </c>
      <c r="L27" s="49">
        <v>223056.6</v>
      </c>
      <c r="M27" s="49">
        <v>1054472.3691666666</v>
      </c>
      <c r="N27" s="44">
        <f t="shared" si="2"/>
        <v>2394383.2033333331</v>
      </c>
    </row>
    <row r="28" spans="1:14" x14ac:dyDescent="0.2">
      <c r="A28" s="1"/>
      <c r="B28" s="27" t="s">
        <v>3</v>
      </c>
      <c r="C28" s="50">
        <f t="shared" ref="C28:N28" si="3">SUM(C4:C27)</f>
        <v>5572</v>
      </c>
      <c r="D28" s="27">
        <f t="shared" si="3"/>
        <v>1364</v>
      </c>
      <c r="E28" s="27">
        <f t="shared" si="3"/>
        <v>17719</v>
      </c>
      <c r="F28" s="28">
        <f>SUM(F4:F27)</f>
        <v>24655</v>
      </c>
      <c r="G28" s="61">
        <f t="shared" si="3"/>
        <v>3201</v>
      </c>
      <c r="H28" s="61">
        <f>SUM(H4:H27)</f>
        <v>780</v>
      </c>
      <c r="I28" s="61">
        <f t="shared" si="3"/>
        <v>10669</v>
      </c>
      <c r="J28" s="62">
        <f t="shared" si="3"/>
        <v>14650</v>
      </c>
      <c r="K28" s="47">
        <f t="shared" si="3"/>
        <v>2295957.5058333334</v>
      </c>
      <c r="L28" s="47">
        <f>SUM(L4:L27)</f>
        <v>486278.28166666673</v>
      </c>
      <c r="M28" s="47">
        <f t="shared" si="3"/>
        <v>5306657.7416666662</v>
      </c>
      <c r="N28" s="48">
        <f t="shared" si="3"/>
        <v>8088893.5291666677</v>
      </c>
    </row>
    <row r="29" spans="1:14" x14ac:dyDescent="0.2">
      <c r="N29" s="49"/>
    </row>
    <row r="30" spans="1:14" x14ac:dyDescent="0.2">
      <c r="N30" s="49"/>
    </row>
    <row r="31" spans="1:14" x14ac:dyDescent="0.2">
      <c r="N31" s="49"/>
    </row>
  </sheetData>
  <phoneticPr fontId="2" type="noConversion"/>
  <pageMargins left="0.75" right="0.75" top="1" bottom="1" header="0.5" footer="0.5"/>
  <headerFooter alignWithMargins="0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C4" sqref="C4"/>
    </sheetView>
  </sheetViews>
  <sheetFormatPr defaultRowHeight="15" x14ac:dyDescent="0.2"/>
  <cols>
    <col min="2" max="2" width="12.33203125" customWidth="1"/>
    <col min="3" max="6" width="14.6640625" customWidth="1"/>
  </cols>
  <sheetData>
    <row r="1" spans="1:7" x14ac:dyDescent="0.2">
      <c r="A1" s="117" t="s">
        <v>149</v>
      </c>
    </row>
    <row r="2" spans="1:7" ht="15.75" x14ac:dyDescent="0.25">
      <c r="C2" s="12" t="s">
        <v>31</v>
      </c>
      <c r="D2" s="2"/>
      <c r="E2" s="2"/>
      <c r="F2" s="3"/>
    </row>
    <row r="3" spans="1:7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143" t="s">
        <v>150</v>
      </c>
    </row>
    <row r="4" spans="1:7" x14ac:dyDescent="0.2">
      <c r="A4" s="4">
        <v>1</v>
      </c>
      <c r="B4" s="15" t="s">
        <v>4</v>
      </c>
      <c r="C4" s="39">
        <f>'May 16'!L4+'Apr 16'!L4+'Mar 16'!L4+'Feb 16'!L4+'Jan 16'!L4+'Dec 15'!L4+'Nov 15'!L4+'Oct 15'!L4+'Sep 15'!L4+'Sep 15'!L4+'Aug 15'!L4+'Jul 15'!L4</f>
        <v>102869.63919</v>
      </c>
      <c r="D4" s="39">
        <f>'May 16'!M4+'Apr 16'!M4+'Mar 16'!M4+'Feb 16'!M4+'Jan 16'!M4+'Dec 15'!M4+'Nov 15'!M4+'Oct 15'!M4+'Sep 15'!M4+'Sep 15'!M4+'Aug 15'!M4+'Jul 15'!M4</f>
        <v>63480.982509999994</v>
      </c>
      <c r="E4" s="39">
        <f>'May 16'!N4+'Apr 16'!N4+'Mar 16'!N4+'Feb 16'!N4+'Jan 16'!N4+'Dec 15'!N4+'Nov 15'!N4+'Oct 15'!N4+'Sep 15'!N4+'Sep 15'!N4+'Aug 15'!N4+'Jul 15'!N4</f>
        <v>400801.92749999999</v>
      </c>
      <c r="F4" s="39">
        <f>'May 16'!O4+'Apr 16'!O4+'Mar 16'!O4+'Feb 16'!O4+'Jan 16'!O4+'Dec 15'!O4+'Nov 15'!O4+'Oct 15'!O4+'Sep 15'!O4+'Sep 15'!O4+'Aug 15'!O4+'Jul 15'!O4</f>
        <v>567152.54920000001</v>
      </c>
      <c r="G4" s="140">
        <f>F4/F$28</f>
        <v>8.1528108626459598E-3</v>
      </c>
    </row>
    <row r="5" spans="1:7" x14ac:dyDescent="0.2">
      <c r="A5" s="4">
        <v>2</v>
      </c>
      <c r="B5" s="15" t="s">
        <v>5</v>
      </c>
      <c r="C5" s="39">
        <f>'May 16'!L5+'Apr 16'!L5+'Mar 16'!L5+'Feb 16'!L5+'Jan 16'!L5+'Dec 15'!L5+'Nov 15'!L5+'Oct 15'!L5+'Sep 15'!L5+'Sep 15'!L5+'Aug 15'!L5+'Jul 15'!L5</f>
        <v>278654.51239999995</v>
      </c>
      <c r="D5" s="39">
        <f>'May 16'!M5+'Apr 16'!M5+'Mar 16'!M5+'Feb 16'!M5+'Jan 16'!M5+'Dec 15'!M5+'Nov 15'!M5+'Oct 15'!M5+'Sep 15'!M5+'Sep 15'!M5+'Aug 15'!M5+'Jul 15'!M5</f>
        <v>99783.796749999994</v>
      </c>
      <c r="E5" s="39">
        <f>'May 16'!N5+'Apr 16'!N5+'Mar 16'!N5+'Feb 16'!N5+'Jan 16'!N5+'Dec 15'!N5+'Nov 15'!N5+'Oct 15'!N5+'Sep 15'!N5+'Sep 15'!N5+'Aug 15'!N5+'Jul 15'!N5</f>
        <v>1280050.2973999998</v>
      </c>
      <c r="F5" s="39">
        <f>'May 16'!O5+'Apr 16'!O5+'Mar 16'!O5+'Feb 16'!O5+'Jan 16'!O5+'Dec 15'!O5+'Nov 15'!O5+'Oct 15'!O5+'Sep 15'!O5+'Sep 15'!O5+'Aug 15'!O5+'Jul 15'!O5</f>
        <v>1658488.6065499997</v>
      </c>
      <c r="G5" s="141">
        <f t="shared" ref="G5:G27" si="0">F5/F$28</f>
        <v>2.3840753155615721E-2</v>
      </c>
    </row>
    <row r="6" spans="1:7" x14ac:dyDescent="0.2">
      <c r="A6" s="4">
        <v>3</v>
      </c>
      <c r="B6" s="15" t="s">
        <v>6</v>
      </c>
      <c r="C6" s="39">
        <f>'May 16'!L6+'Apr 16'!L6+'Mar 16'!L6+'Feb 16'!L6+'Jan 16'!L6+'Dec 15'!L6+'Nov 15'!L6+'Oct 15'!L6+'Sep 15'!L6+'Sep 15'!L6+'Aug 15'!L6+'Jul 15'!L6</f>
        <v>3477429.9520000005</v>
      </c>
      <c r="D6" s="39">
        <f>'May 16'!M6+'Apr 16'!M6+'Mar 16'!M6+'Feb 16'!M6+'Jan 16'!M6+'Dec 15'!M6+'Nov 15'!M6+'Oct 15'!M6+'Sep 15'!M6+'Sep 15'!M6+'Aug 15'!M6+'Jul 15'!M6</f>
        <v>1011097.6850000001</v>
      </c>
      <c r="E6" s="39">
        <f>'May 16'!N6+'Apr 16'!N6+'Mar 16'!N6+'Feb 16'!N6+'Jan 16'!N6+'Dec 15'!N6+'Nov 15'!N6+'Oct 15'!N6+'Sep 15'!N6+'Sep 15'!N6+'Aug 15'!N6+'Jul 15'!N6</f>
        <v>8057243.7509999992</v>
      </c>
      <c r="F6" s="39">
        <f>'May 16'!O6+'Apr 16'!O6+'Mar 16'!O6+'Feb 16'!O6+'Jan 16'!O6+'Dec 15'!O6+'Nov 15'!O6+'Oct 15'!O6+'Sep 15'!O6+'Sep 15'!O6+'Aug 15'!O6+'Jul 15'!O6</f>
        <v>12545771.388</v>
      </c>
      <c r="G6" s="141">
        <f t="shared" si="0"/>
        <v>0.18034530814793223</v>
      </c>
    </row>
    <row r="7" spans="1:7" x14ac:dyDescent="0.2">
      <c r="A7" s="4">
        <v>4</v>
      </c>
      <c r="B7" s="15" t="s">
        <v>7</v>
      </c>
      <c r="C7" s="39">
        <f>'May 16'!L7+'Apr 16'!L7+'Mar 16'!L7+'Feb 16'!L7+'Jan 16'!L7+'Dec 15'!L7+'Nov 15'!L7+'Oct 15'!L7+'Sep 15'!L7+'Sep 15'!L7+'Aug 15'!L7+'Jul 15'!L7</f>
        <v>68722.690849999999</v>
      </c>
      <c r="D7" s="39">
        <f>'May 16'!M7+'Apr 16'!M7+'Mar 16'!M7+'Feb 16'!M7+'Jan 16'!M7+'Dec 15'!M7+'Nov 15'!M7+'Oct 15'!M7+'Sep 15'!M7+'Sep 15'!M7+'Aug 15'!M7+'Jul 15'!M7</f>
        <v>51789.844149999997</v>
      </c>
      <c r="E7" s="39">
        <f>'May 16'!N7+'Apr 16'!N7+'Mar 16'!N7+'Feb 16'!N7+'Jan 16'!N7+'Dec 15'!N7+'Nov 15'!N7+'Oct 15'!N7+'Sep 15'!N7+'Sep 15'!N7+'Aug 15'!N7+'Jul 15'!N7</f>
        <v>533979.9399</v>
      </c>
      <c r="F7" s="39">
        <f>'May 16'!O7+'Apr 16'!O7+'Mar 16'!O7+'Feb 16'!O7+'Jan 16'!O7+'Dec 15'!O7+'Nov 15'!O7+'Oct 15'!O7+'Sep 15'!O7+'Sep 15'!O7+'Aug 15'!O7+'Jul 15'!O7</f>
        <v>654492.47490000003</v>
      </c>
      <c r="G7" s="141">
        <f t="shared" si="0"/>
        <v>9.4083212116588665E-3</v>
      </c>
    </row>
    <row r="8" spans="1:7" x14ac:dyDescent="0.2">
      <c r="A8" s="4">
        <v>5</v>
      </c>
      <c r="B8" s="15" t="s">
        <v>8</v>
      </c>
      <c r="C8" s="39">
        <f>'May 16'!L8+'Apr 16'!L8+'Mar 16'!L8+'Feb 16'!L8+'Jan 16'!L8+'Dec 15'!L8+'Nov 15'!L8+'Oct 15'!L8+'Sep 15'!L8+'Sep 15'!L8+'Aug 15'!L8+'Jul 15'!L8</f>
        <v>71807.25499999999</v>
      </c>
      <c r="D8" s="39">
        <f>'May 16'!M8+'Apr 16'!M8+'Mar 16'!M8+'Feb 16'!M8+'Jan 16'!M8+'Dec 15'!M8+'Nov 15'!M8+'Oct 15'!M8+'Sep 15'!M8+'Sep 15'!M8+'Aug 15'!M8+'Jul 15'!M8</f>
        <v>8836.9016610000017</v>
      </c>
      <c r="E8" s="39">
        <f>'May 16'!N8+'Apr 16'!N8+'Mar 16'!N8+'Feb 16'!N8+'Jan 16'!N8+'Dec 15'!N8+'Nov 15'!N8+'Oct 15'!N8+'Sep 15'!N8+'Sep 15'!N8+'Aug 15'!N8+'Jul 15'!N8</f>
        <v>302388.06</v>
      </c>
      <c r="F8" s="39">
        <f>'May 16'!O8+'Apr 16'!O8+'Mar 16'!O8+'Feb 16'!O8+'Jan 16'!O8+'Dec 15'!O8+'Nov 15'!O8+'Oct 15'!O8+'Sep 15'!O8+'Sep 15'!O8+'Aug 15'!O8+'Jul 15'!O8</f>
        <v>383032.2166610001</v>
      </c>
      <c r="G8" s="141">
        <f t="shared" si="0"/>
        <v>5.5060833652992112E-3</v>
      </c>
    </row>
    <row r="9" spans="1:7" x14ac:dyDescent="0.2">
      <c r="A9" s="4">
        <v>6</v>
      </c>
      <c r="B9" s="15" t="s">
        <v>9</v>
      </c>
      <c r="C9" s="39">
        <f>'May 16'!L9+'Apr 16'!L9+'Mar 16'!L9+'Feb 16'!L9+'Jan 16'!L9+'Dec 15'!L9+'Nov 15'!L9+'Oct 15'!L9+'Sep 15'!L9+'Sep 15'!L9+'Aug 15'!L9+'Jul 15'!L9</f>
        <v>94820.515860000014</v>
      </c>
      <c r="D9" s="39">
        <f>'May 16'!M9+'Apr 16'!M9+'Mar 16'!M9+'Feb 16'!M9+'Jan 16'!M9+'Dec 15'!M9+'Nov 15'!M9+'Oct 15'!M9+'Sep 15'!M9+'Sep 15'!M9+'Aug 15'!M9+'Jul 15'!M9</f>
        <v>47924.673329999998</v>
      </c>
      <c r="E9" s="39">
        <f>'May 16'!N9+'Apr 16'!N9+'Mar 16'!N9+'Feb 16'!N9+'Jan 16'!N9+'Dec 15'!N9+'Nov 15'!N9+'Oct 15'!N9+'Sep 15'!N9+'Sep 15'!N9+'Aug 15'!N9+'Jul 15'!N9</f>
        <v>1033493.2395</v>
      </c>
      <c r="F9" s="39">
        <f>'May 16'!O9+'Apr 16'!O9+'Mar 16'!O9+'Feb 16'!O9+'Jan 16'!O9+'Dec 15'!O9+'Nov 15'!O9+'Oct 15'!O9+'Sep 15'!O9+'Sep 15'!O9+'Aug 15'!O9+'Jul 15'!O9</f>
        <v>1176238.42869</v>
      </c>
      <c r="G9" s="141">
        <f t="shared" si="0"/>
        <v>1.6908412828280817E-2</v>
      </c>
    </row>
    <row r="10" spans="1:7" x14ac:dyDescent="0.2">
      <c r="A10" s="4">
        <v>7</v>
      </c>
      <c r="B10" s="15" t="s">
        <v>10</v>
      </c>
      <c r="C10" s="39">
        <f>'May 16'!L10+'Apr 16'!L10+'Mar 16'!L10+'Feb 16'!L10+'Jan 16'!L10+'Dec 15'!L10+'Nov 15'!L10+'Oct 15'!L10+'Sep 15'!L10+'Sep 15'!L10+'Aug 15'!L10+'Jul 15'!L10</f>
        <v>111286.59746999999</v>
      </c>
      <c r="D10" s="39">
        <f>'May 16'!M10+'Apr 16'!M10+'Mar 16'!M10+'Feb 16'!M10+'Jan 16'!M10+'Dec 15'!M10+'Nov 15'!M10+'Oct 15'!M10+'Sep 15'!M10+'Sep 15'!M10+'Aug 15'!M10+'Jul 15'!M10</f>
        <v>108394.74754000001</v>
      </c>
      <c r="E10" s="39">
        <f>'May 16'!N10+'Apr 16'!N10+'Mar 16'!N10+'Feb 16'!N10+'Jan 16'!N10+'Dec 15'!N10+'Nov 15'!N10+'Oct 15'!N10+'Sep 15'!N10+'Sep 15'!N10+'Aug 15'!N10+'Jul 15'!N10</f>
        <v>582051.11269999994</v>
      </c>
      <c r="F10" s="39">
        <f>'May 16'!O10+'Apr 16'!O10+'Mar 16'!O10+'Feb 16'!O10+'Jan 16'!O10+'Dec 15'!O10+'Nov 15'!O10+'Oct 15'!O10+'Sep 15'!O10+'Sep 15'!O10+'Aug 15'!O10+'Jul 15'!O10</f>
        <v>801732.45771000022</v>
      </c>
      <c r="G10" s="141">
        <f t="shared" si="0"/>
        <v>1.1524894138929372E-2</v>
      </c>
    </row>
    <row r="11" spans="1:7" x14ac:dyDescent="0.2">
      <c r="A11" s="4">
        <v>8</v>
      </c>
      <c r="B11" s="15" t="s">
        <v>11</v>
      </c>
      <c r="C11" s="39">
        <f>'May 16'!L11+'Apr 16'!L11+'Mar 16'!L11+'Feb 16'!L11+'Jan 16'!L11+'Dec 15'!L11+'Nov 15'!L11+'Oct 15'!L11+'Sep 15'!L11+'Sep 15'!L11+'Aug 15'!L11+'Jul 15'!L11</f>
        <v>274215.04519999993</v>
      </c>
      <c r="D11" s="39">
        <f>'May 16'!M11+'Apr 16'!M11+'Mar 16'!M11+'Feb 16'!M11+'Jan 16'!M11+'Dec 15'!M11+'Nov 15'!M11+'Oct 15'!M11+'Sep 15'!M11+'Sep 15'!M11+'Aug 15'!M11+'Jul 15'!M11</f>
        <v>88732.204150000005</v>
      </c>
      <c r="E11" s="39">
        <f>'May 16'!N11+'Apr 16'!N11+'Mar 16'!N11+'Feb 16'!N11+'Jan 16'!N11+'Dec 15'!N11+'Nov 15'!N11+'Oct 15'!N11+'Sep 15'!N11+'Sep 15'!N11+'Aug 15'!N11+'Jul 15'!N11</f>
        <v>1409292.7230000002</v>
      </c>
      <c r="F11" s="39">
        <f>'May 16'!O11+'Apr 16'!O11+'Mar 16'!O11+'Feb 16'!O11+'Jan 16'!O11+'Dec 15'!O11+'Nov 15'!O11+'Oct 15'!O11+'Sep 15'!O11+'Sep 15'!O11+'Aug 15'!O11+'Jul 15'!O11</f>
        <v>1772239.9723500002</v>
      </c>
      <c r="G11" s="141">
        <f t="shared" si="0"/>
        <v>2.5475927628591636E-2</v>
      </c>
    </row>
    <row r="12" spans="1:7" x14ac:dyDescent="0.2">
      <c r="A12" s="4">
        <v>9</v>
      </c>
      <c r="B12" s="15" t="s">
        <v>12</v>
      </c>
      <c r="C12" s="39">
        <f>'May 16'!L12+'Apr 16'!L12+'Mar 16'!L12+'Feb 16'!L12+'Jan 16'!L12+'Dec 15'!L12+'Nov 15'!L12+'Oct 15'!L12+'Sep 15'!L12+'Sep 15'!L12+'Aug 15'!L12+'Jul 15'!L12</f>
        <v>47223.864990000002</v>
      </c>
      <c r="D12" s="39">
        <f>'May 16'!M12+'Apr 16'!M12+'Mar 16'!M12+'Feb 16'!M12+'Jan 16'!M12+'Dec 15'!M12+'Nov 15'!M12+'Oct 15'!M12+'Sep 15'!M12+'Sep 15'!M12+'Aug 15'!M12+'Jul 15'!M12</f>
        <v>36141.559990000002</v>
      </c>
      <c r="E12" s="39">
        <f>'May 16'!N12+'Apr 16'!N12+'Mar 16'!N12+'Feb 16'!N12+'Jan 16'!N12+'Dec 15'!N12+'Nov 15'!N12+'Oct 15'!N12+'Sep 15'!N12+'Sep 15'!N12+'Aug 15'!N12+'Jul 15'!N12</f>
        <v>456529.08169999998</v>
      </c>
      <c r="F12" s="39">
        <f>'May 16'!O12+'Apr 16'!O12+'Mar 16'!O12+'Feb 16'!O12+'Jan 16'!O12+'Dec 15'!O12+'Nov 15'!O12+'Oct 15'!O12+'Sep 15'!O12+'Sep 15'!O12+'Aug 15'!O12+'Jul 15'!O12</f>
        <v>539894.50667999999</v>
      </c>
      <c r="G12" s="141">
        <f t="shared" si="0"/>
        <v>7.7609768393924481E-3</v>
      </c>
    </row>
    <row r="13" spans="1:7" x14ac:dyDescent="0.2">
      <c r="A13" s="4">
        <v>10</v>
      </c>
      <c r="B13" s="15" t="s">
        <v>13</v>
      </c>
      <c r="C13" s="39">
        <f>'May 16'!L13+'Apr 16'!L13+'Mar 16'!L13+'Feb 16'!L13+'Jan 16'!L13+'Dec 15'!L13+'Nov 15'!L13+'Oct 15'!L13+'Sep 15'!L13+'Sep 15'!L13+'Aug 15'!L13+'Jul 15'!L13</f>
        <v>232603.88679999998</v>
      </c>
      <c r="D13" s="39">
        <f>'May 16'!M13+'Apr 16'!M13+'Mar 16'!M13+'Feb 16'!M13+'Jan 16'!M13+'Dec 15'!M13+'Nov 15'!M13+'Oct 15'!M13+'Sep 15'!M13+'Sep 15'!M13+'Aug 15'!M13+'Jul 15'!M13</f>
        <v>67359.911669999987</v>
      </c>
      <c r="E13" s="39">
        <f>'May 16'!N13+'Apr 16'!N13+'Mar 16'!N13+'Feb 16'!N13+'Jan 16'!N13+'Dec 15'!N13+'Nov 15'!N13+'Oct 15'!N13+'Sep 15'!N13+'Sep 15'!N13+'Aug 15'!N13+'Jul 15'!N13</f>
        <v>705045.93250000011</v>
      </c>
      <c r="F13" s="39">
        <f>'May 16'!O13+'Apr 16'!O13+'Mar 16'!O13+'Feb 16'!O13+'Jan 16'!O13+'Dec 15'!O13+'Nov 15'!O13+'Oct 15'!O13+'Sep 15'!O13+'Sep 15'!O13+'Aug 15'!O13+'Jul 15'!O13</f>
        <v>1005009.7309699999</v>
      </c>
      <c r="G13" s="141">
        <f t="shared" si="0"/>
        <v>1.4447002421614275E-2</v>
      </c>
    </row>
    <row r="14" spans="1:7" x14ac:dyDescent="0.2">
      <c r="A14" s="4">
        <v>11</v>
      </c>
      <c r="B14" s="15" t="s">
        <v>14</v>
      </c>
      <c r="C14" s="39">
        <f>'May 16'!L14+'Apr 16'!L14+'Mar 16'!L14+'Feb 16'!L14+'Jan 16'!L14+'Dec 15'!L14+'Nov 15'!L14+'Oct 15'!L14+'Sep 15'!L14+'Sep 15'!L14+'Aug 15'!L14+'Jul 15'!L14</f>
        <v>19116.575832999999</v>
      </c>
      <c r="D14" s="39">
        <f>'May 16'!M14+'Apr 16'!M14+'Mar 16'!M14+'Feb 16'!M14+'Jan 16'!M14+'Dec 15'!M14+'Nov 15'!M14+'Oct 15'!M14+'Sep 15'!M14+'Sep 15'!M14+'Aug 15'!M14+'Jul 15'!M14</f>
        <v>0</v>
      </c>
      <c r="E14" s="39">
        <f>'May 16'!N14+'Apr 16'!N14+'Mar 16'!N14+'Feb 16'!N14+'Jan 16'!N14+'Dec 15'!N14+'Nov 15'!N14+'Oct 15'!N14+'Sep 15'!N14+'Sep 15'!N14+'Aug 15'!N14+'Jul 15'!N14</f>
        <v>30753.872490000002</v>
      </c>
      <c r="F14" s="39">
        <f>'May 16'!O14+'Apr 16'!O14+'Mar 16'!O14+'Feb 16'!O14+'Jan 16'!O14+'Dec 15'!O14+'Nov 15'!O14+'Oct 15'!O14+'Sep 15'!O14+'Sep 15'!O14+'Aug 15'!O14+'Jul 15'!O14</f>
        <v>49870.448322999997</v>
      </c>
      <c r="G14" s="141">
        <f t="shared" si="0"/>
        <v>7.1688707630123154E-4</v>
      </c>
    </row>
    <row r="15" spans="1:7" x14ac:dyDescent="0.2">
      <c r="A15" s="4">
        <v>12</v>
      </c>
      <c r="B15" s="15" t="s">
        <v>15</v>
      </c>
      <c r="C15" s="39">
        <f>'May 16'!L15+'Apr 16'!L15+'Mar 16'!L15+'Feb 16'!L15+'Jan 16'!L15+'Dec 15'!L15+'Nov 15'!L15+'Oct 15'!L15+'Sep 15'!L15+'Sep 15'!L15+'Aug 15'!L15+'Jul 15'!L15</f>
        <v>462609.97260000004</v>
      </c>
      <c r="D15" s="39">
        <f>'May 16'!M15+'Apr 16'!M15+'Mar 16'!M15+'Feb 16'!M15+'Jan 16'!M15+'Dec 15'!M15+'Nov 15'!M15+'Oct 15'!M15+'Sep 15'!M15+'Sep 15'!M15+'Aug 15'!M15+'Jul 15'!M15</f>
        <v>126259.60747000002</v>
      </c>
      <c r="E15" s="39">
        <f>'May 16'!N15+'Apr 16'!N15+'Mar 16'!N15+'Feb 16'!N15+'Jan 16'!N15+'Dec 15'!N15+'Nov 15'!N15+'Oct 15'!N15+'Sep 15'!N15+'Sep 15'!N15+'Aug 15'!N15+'Jul 15'!N15</f>
        <v>1176067.2951999998</v>
      </c>
      <c r="F15" s="39">
        <f>'May 16'!O15+'Apr 16'!O15+'Mar 16'!O15+'Feb 16'!O15+'Jan 16'!O15+'Dec 15'!O15+'Nov 15'!O15+'Oct 15'!O15+'Sep 15'!O15+'Sep 15'!O15+'Aug 15'!O15+'Jul 15'!O15</f>
        <v>1764936.8752700002</v>
      </c>
      <c r="G15" s="141">
        <f t="shared" si="0"/>
        <v>2.5370945698617475E-2</v>
      </c>
    </row>
    <row r="16" spans="1:7" x14ac:dyDescent="0.2">
      <c r="A16" s="4">
        <v>13</v>
      </c>
      <c r="B16" s="15" t="s">
        <v>16</v>
      </c>
      <c r="C16" s="39">
        <f>'May 16'!L16+'Apr 16'!L16+'Mar 16'!L16+'Feb 16'!L16+'Jan 16'!L16+'Dec 15'!L16+'Nov 15'!L16+'Oct 15'!L16+'Sep 15'!L16+'Sep 15'!L16+'Aug 15'!L16+'Jul 15'!L16</f>
        <v>627003.6283000001</v>
      </c>
      <c r="D16" s="39">
        <f>'May 16'!M16+'Apr 16'!M16+'Mar 16'!M16+'Feb 16'!M16+'Jan 16'!M16+'Dec 15'!M16+'Nov 15'!M16+'Oct 15'!M16+'Sep 15'!M16+'Sep 15'!M16+'Aug 15'!M16+'Jul 15'!M16</f>
        <v>81718.910009999992</v>
      </c>
      <c r="E16" s="39">
        <f>'May 16'!N16+'Apr 16'!N16+'Mar 16'!N16+'Feb 16'!N16+'Jan 16'!N16+'Dec 15'!N16+'Nov 15'!N16+'Oct 15'!N16+'Sep 15'!N16+'Sep 15'!N16+'Aug 15'!N16+'Jul 15'!N16</f>
        <v>2746250.7890000003</v>
      </c>
      <c r="F16" s="39">
        <f>'May 16'!O16+'Apr 16'!O16+'Mar 16'!O16+'Feb 16'!O16+'Jan 16'!O16+'Dec 15'!O16+'Nov 15'!O16+'Oct 15'!O16+'Sep 15'!O16+'Sep 15'!O16+'Aug 15'!O16+'Jul 15'!O16</f>
        <v>3454973.3273099996</v>
      </c>
      <c r="G16" s="141">
        <f t="shared" si="0"/>
        <v>4.9665198741991344E-2</v>
      </c>
    </row>
    <row r="17" spans="1:7" x14ac:dyDescent="0.2">
      <c r="A17" s="4">
        <v>14</v>
      </c>
      <c r="B17" s="15" t="s">
        <v>17</v>
      </c>
      <c r="C17" s="39">
        <f>'May 16'!L17+'Apr 16'!L17+'Mar 16'!L17+'Feb 16'!L17+'Jan 16'!L17+'Dec 15'!L17+'Nov 15'!L17+'Oct 15'!L17+'Sep 15'!L17+'Sep 15'!L17+'Aug 15'!L17+'Jul 15'!L17</f>
        <v>40116.125829999997</v>
      </c>
      <c r="D17" s="39">
        <f>'May 16'!M17+'Apr 16'!M17+'Mar 16'!M17+'Feb 16'!M17+'Jan 16'!M17+'Dec 15'!M17+'Nov 15'!M17+'Oct 15'!M17+'Sep 15'!M17+'Sep 15'!M17+'Aug 15'!M17+'Jul 15'!M17</f>
        <v>4442.1433299999999</v>
      </c>
      <c r="E17" s="39">
        <f>'May 16'!N17+'Apr 16'!N17+'Mar 16'!N17+'Feb 16'!N17+'Jan 16'!N17+'Dec 15'!N17+'Nov 15'!N17+'Oct 15'!N17+'Sep 15'!N17+'Sep 15'!N17+'Aug 15'!N17+'Jul 15'!N17</f>
        <v>122260.74264</v>
      </c>
      <c r="F17" s="39">
        <f>'May 16'!O17+'Apr 16'!O17+'Mar 16'!O17+'Feb 16'!O17+'Jan 16'!O17+'Dec 15'!O17+'Nov 15'!O17+'Oct 15'!O17+'Sep 15'!O17+'Sep 15'!O17+'Aug 15'!O17+'Jul 15'!O17</f>
        <v>166819.01179999998</v>
      </c>
      <c r="G17" s="141">
        <f t="shared" si="0"/>
        <v>2.3980212262420778E-3</v>
      </c>
    </row>
    <row r="18" spans="1:7" x14ac:dyDescent="0.2">
      <c r="A18" s="4">
        <v>15</v>
      </c>
      <c r="B18" s="15" t="s">
        <v>18</v>
      </c>
      <c r="C18" s="39">
        <f>'May 16'!L18+'Apr 16'!L18+'Mar 16'!L18+'Feb 16'!L18+'Jan 16'!L18+'Dec 15'!L18+'Nov 15'!L18+'Oct 15'!L18+'Sep 15'!L18+'Sep 15'!L18+'Aug 15'!L18+'Jul 15'!L18</f>
        <v>1535346.594</v>
      </c>
      <c r="D18" s="39">
        <f>'May 16'!M18+'Apr 16'!M18+'Mar 16'!M18+'Feb 16'!M18+'Jan 16'!M18+'Dec 15'!M18+'Nov 15'!M18+'Oct 15'!M18+'Sep 15'!M18+'Sep 15'!M18+'Aug 15'!M18+'Jul 15'!M18</f>
        <v>582561.62170000002</v>
      </c>
      <c r="E18" s="39">
        <f>'May 16'!N18+'Apr 16'!N18+'Mar 16'!N18+'Feb 16'!N18+'Jan 16'!N18+'Dec 15'!N18+'Nov 15'!N18+'Oct 15'!N18+'Sep 15'!N18+'Sep 15'!N18+'Aug 15'!N18+'Jul 15'!N18</f>
        <v>4406722.2030000007</v>
      </c>
      <c r="F18" s="39">
        <f>'May 16'!O18+'Apr 16'!O18+'Mar 16'!O18+'Feb 16'!O18+'Jan 16'!O18+'Dec 15'!O18+'Nov 15'!O18+'Oct 15'!O18+'Sep 15'!O18+'Sep 15'!O18+'Aug 15'!O18+'Jul 15'!O18</f>
        <v>6524630.4187000012</v>
      </c>
      <c r="G18" s="141">
        <f t="shared" si="0"/>
        <v>9.3791481370154847E-2</v>
      </c>
    </row>
    <row r="19" spans="1:7" x14ac:dyDescent="0.2">
      <c r="A19" s="4">
        <v>16</v>
      </c>
      <c r="B19" s="15" t="s">
        <v>19</v>
      </c>
      <c r="C19" s="39">
        <f>'May 16'!L19+'Apr 16'!L19+'Mar 16'!L19+'Feb 16'!L19+'Jan 16'!L19+'Dec 15'!L19+'Nov 15'!L19+'Oct 15'!L19+'Sep 15'!L19+'Sep 15'!L19+'Aug 15'!L19+'Jul 15'!L19</f>
        <v>3623226.0669999998</v>
      </c>
      <c r="D19" s="39">
        <f>'May 16'!M19+'Apr 16'!M19+'Mar 16'!M19+'Feb 16'!M19+'Jan 16'!M19+'Dec 15'!M19+'Nov 15'!M19+'Oct 15'!M19+'Sep 15'!M19+'Sep 15'!M19+'Aug 15'!M19+'Jul 15'!M19</f>
        <v>721803.53079999995</v>
      </c>
      <c r="E19" s="39">
        <f>'May 16'!N19+'Apr 16'!N19+'Mar 16'!N19+'Feb 16'!N19+'Jan 16'!N19+'Dec 15'!N19+'Nov 15'!N19+'Oct 15'!N19+'Sep 15'!N19+'Sep 15'!N19+'Aug 15'!N19+'Jul 15'!N19</f>
        <v>7195272.8900000006</v>
      </c>
      <c r="F19" s="39">
        <f>'May 16'!O19+'Apr 16'!O19+'Mar 16'!O19+'Feb 16'!O19+'Jan 16'!O19+'Dec 15'!O19+'Nov 15'!O19+'Oct 15'!O19+'Sep 15'!O19+'Sep 15'!O19+'Aug 15'!O19+'Jul 15'!O19</f>
        <v>11540302.487799998</v>
      </c>
      <c r="G19" s="141">
        <f t="shared" si="0"/>
        <v>0.16589170517432988</v>
      </c>
    </row>
    <row r="20" spans="1:7" x14ac:dyDescent="0.2">
      <c r="A20" s="4">
        <v>17</v>
      </c>
      <c r="B20" s="15" t="s">
        <v>20</v>
      </c>
      <c r="C20" s="39">
        <f>'May 16'!L20+'Apr 16'!L20+'Mar 16'!L20+'Feb 16'!L20+'Jan 16'!L20+'Dec 15'!L20+'Nov 15'!L20+'Oct 15'!L20+'Sep 15'!L20+'Sep 15'!L20+'Aug 15'!L20+'Jul 15'!L20</f>
        <v>44735.979170000006</v>
      </c>
      <c r="D20" s="39">
        <f>'May 16'!M20+'Apr 16'!M20+'Mar 16'!M20+'Feb 16'!M20+'Jan 16'!M20+'Dec 15'!M20+'Nov 15'!M20+'Oct 15'!M20+'Sep 15'!M20+'Sep 15'!M20+'Aug 15'!M20+'Jul 15'!M20</f>
        <v>18458.94915</v>
      </c>
      <c r="E20" s="39">
        <f>'May 16'!N20+'Apr 16'!N20+'Mar 16'!N20+'Feb 16'!N20+'Jan 16'!N20+'Dec 15'!N20+'Nov 15'!N20+'Oct 15'!N20+'Sep 15'!N20+'Sep 15'!N20+'Aug 15'!N20+'Jul 15'!N20</f>
        <v>136889.68575999999</v>
      </c>
      <c r="F20" s="39">
        <f>'May 16'!O20+'Apr 16'!O20+'Mar 16'!O20+'Feb 16'!O20+'Jan 16'!O20+'Dec 15'!O20+'Nov 15'!O20+'Oct 15'!O20+'Sep 15'!O20+'Sep 15'!O20+'Aug 15'!O20+'Jul 15'!O20</f>
        <v>200084.61408000003</v>
      </c>
      <c r="G20" s="141">
        <f t="shared" si="0"/>
        <v>2.8762138465580735E-3</v>
      </c>
    </row>
    <row r="21" spans="1:7" x14ac:dyDescent="0.2">
      <c r="A21" s="4">
        <v>18</v>
      </c>
      <c r="B21" s="15" t="s">
        <v>21</v>
      </c>
      <c r="C21" s="39">
        <f>'May 16'!L21+'Apr 16'!L21+'Mar 16'!L21+'Feb 16'!L21+'Jan 16'!L21+'Dec 15'!L21+'Nov 15'!L21+'Oct 15'!L21+'Sep 15'!L21+'Sep 15'!L21+'Aug 15'!L21+'Jul 15'!L21</f>
        <v>182908.86259999999</v>
      </c>
      <c r="D21" s="39">
        <f>'May 16'!M21+'Apr 16'!M21+'Mar 16'!M21+'Feb 16'!M21+'Jan 16'!M21+'Dec 15'!M21+'Nov 15'!M21+'Oct 15'!M21+'Sep 15'!M21+'Sep 15'!M21+'Aug 15'!M21+'Jul 15'!M21</f>
        <v>94459.053340000013</v>
      </c>
      <c r="E21" s="39">
        <f>'May 16'!N21+'Apr 16'!N21+'Mar 16'!N21+'Feb 16'!N21+'Jan 16'!N21+'Dec 15'!N21+'Nov 15'!N21+'Oct 15'!N21+'Sep 15'!N21+'Sep 15'!N21+'Aug 15'!N21+'Jul 15'!N21</f>
        <v>386234.82089999999</v>
      </c>
      <c r="F21" s="39">
        <f>'May 16'!O21+'Apr 16'!O21+'Mar 16'!O21+'Feb 16'!O21+'Jan 16'!O21+'Dec 15'!O21+'Nov 15'!O21+'Oct 15'!O21+'Sep 15'!O21+'Sep 15'!O21+'Aug 15'!O21+'Jul 15'!O21</f>
        <v>663602.73684000014</v>
      </c>
      <c r="G21" s="141">
        <f t="shared" si="0"/>
        <v>9.5392811140885582E-3</v>
      </c>
    </row>
    <row r="22" spans="1:7" x14ac:dyDescent="0.2">
      <c r="A22" s="4">
        <v>19</v>
      </c>
      <c r="B22" s="15" t="s">
        <v>22</v>
      </c>
      <c r="C22" s="39">
        <f>'May 16'!L22+'Apr 16'!L22+'Mar 16'!L22+'Feb 16'!L22+'Jan 16'!L22+'Dec 15'!L22+'Nov 15'!L22+'Oct 15'!L22+'Sep 15'!L22+'Sep 15'!L22+'Aug 15'!L22+'Jul 15'!L22</f>
        <v>135336.28337000002</v>
      </c>
      <c r="D22" s="39">
        <f>'May 16'!M22+'Apr 16'!M22+'Mar 16'!M22+'Feb 16'!M22+'Jan 16'!M22+'Dec 15'!M22+'Nov 15'!M22+'Oct 15'!M22+'Sep 15'!M22+'Sep 15'!M22+'Aug 15'!M22+'Jul 15'!M22</f>
        <v>124727.7984</v>
      </c>
      <c r="E22" s="39">
        <f>'May 16'!N22+'Apr 16'!N22+'Mar 16'!N22+'Feb 16'!N22+'Jan 16'!N22+'Dec 15'!N22+'Nov 15'!N22+'Oct 15'!N22+'Sep 15'!N22+'Sep 15'!N22+'Aug 15'!N22+'Jul 15'!N22</f>
        <v>487474.75839999999</v>
      </c>
      <c r="F22" s="39">
        <f>'May 16'!O22+'Apr 16'!O22+'Mar 16'!O22+'Feb 16'!O22+'Jan 16'!O22+'Dec 15'!O22+'Nov 15'!O22+'Oct 15'!O22+'Sep 15'!O22+'Sep 15'!O22+'Aug 15'!O22+'Jul 15'!O22</f>
        <v>747538.84016999998</v>
      </c>
      <c r="G22" s="141">
        <f t="shared" si="0"/>
        <v>1.0745861558736582E-2</v>
      </c>
    </row>
    <row r="23" spans="1:7" x14ac:dyDescent="0.2">
      <c r="A23" s="4">
        <v>20</v>
      </c>
      <c r="B23" s="15" t="s">
        <v>23</v>
      </c>
      <c r="C23" s="39">
        <f>'May 16'!L23+'Apr 16'!L23+'Mar 16'!L23+'Feb 16'!L23+'Jan 16'!L23+'Dec 15'!L23+'Nov 15'!L23+'Oct 15'!L23+'Sep 15'!L23+'Sep 15'!L23+'Aug 15'!L23+'Jul 15'!L23</f>
        <v>11406.752496999998</v>
      </c>
      <c r="D23" s="39">
        <f>'May 16'!M23+'Apr 16'!M23+'Mar 16'!M23+'Feb 16'!M23+'Jan 16'!M23+'Dec 15'!M23+'Nov 15'!M23+'Oct 15'!M23+'Sep 15'!M23+'Sep 15'!M23+'Aug 15'!M23+'Jul 15'!M23</f>
        <v>1057.6633330000002</v>
      </c>
      <c r="E23" s="39">
        <f>'May 16'!N23+'Apr 16'!N23+'Mar 16'!N23+'Feb 16'!N23+'Jan 16'!N23+'Dec 15'!N23+'Nov 15'!N23+'Oct 15'!N23+'Sep 15'!N23+'Sep 15'!N23+'Aug 15'!N23+'Jul 15'!N23</f>
        <v>446945.01570000005</v>
      </c>
      <c r="F23" s="39">
        <f>'May 16'!O23+'Apr 16'!O23+'Mar 16'!O23+'Feb 16'!O23+'Jan 16'!O23+'Dec 15'!O23+'Nov 15'!O23+'Oct 15'!O23+'Sep 15'!O23+'Sep 15'!O23+'Aug 15'!O23+'Jul 15'!O23</f>
        <v>459409.43153</v>
      </c>
      <c r="G23" s="141">
        <f t="shared" si="0"/>
        <v>6.6040048820427471E-3</v>
      </c>
    </row>
    <row r="24" spans="1:7" x14ac:dyDescent="0.2">
      <c r="A24" s="4">
        <v>21</v>
      </c>
      <c r="B24" s="15" t="s">
        <v>24</v>
      </c>
      <c r="C24" s="39">
        <f>'May 16'!L24+'Apr 16'!L24+'Mar 16'!L24+'Feb 16'!L24+'Jan 16'!L24+'Dec 15'!L24+'Nov 15'!L24+'Oct 15'!L24+'Sep 15'!L24+'Sep 15'!L24+'Aug 15'!L24+'Jul 15'!L24</f>
        <v>169226.46007</v>
      </c>
      <c r="D24" s="39">
        <f>'May 16'!M24+'Apr 16'!M24+'Mar 16'!M24+'Feb 16'!M24+'Jan 16'!M24+'Dec 15'!M24+'Nov 15'!M24+'Oct 15'!M24+'Sep 15'!M24+'Sep 15'!M24+'Aug 15'!M24+'Jul 15'!M24</f>
        <v>63514.378329999992</v>
      </c>
      <c r="E24" s="39">
        <f>'May 16'!N24+'Apr 16'!N24+'Mar 16'!N24+'Feb 16'!N24+'Jan 16'!N24+'Dec 15'!N24+'Nov 15'!N24+'Oct 15'!N24+'Sep 15'!N24+'Sep 15'!N24+'Aug 15'!N24+'Jul 15'!N24</f>
        <v>864064.74900000007</v>
      </c>
      <c r="F24" s="39">
        <f>'May 16'!O24+'Apr 16'!O24+'Mar 16'!O24+'Feb 16'!O24+'Jan 16'!O24+'Dec 15'!O24+'Nov 15'!O24+'Oct 15'!O24+'Sep 15'!O24+'Sep 15'!O24+'Aug 15'!O24+'Jul 15'!O24</f>
        <v>1096805.5874000001</v>
      </c>
      <c r="G24" s="141">
        <f t="shared" si="0"/>
        <v>1.5766566719622007E-2</v>
      </c>
    </row>
    <row r="25" spans="1:7" x14ac:dyDescent="0.2">
      <c r="A25" s="4">
        <v>22</v>
      </c>
      <c r="B25" s="15" t="s">
        <v>25</v>
      </c>
      <c r="C25" s="39">
        <f>'May 16'!L25+'Apr 16'!L25+'Mar 16'!L25+'Feb 16'!L25+'Jan 16'!L25+'Dec 15'!L25+'Nov 15'!L25+'Oct 15'!L25+'Sep 15'!L25+'Sep 15'!L25+'Aug 15'!L25+'Jul 15'!L25</f>
        <v>49306.432510000013</v>
      </c>
      <c r="D25" s="39">
        <f>'May 16'!M25+'Apr 16'!M25+'Mar 16'!M25+'Feb 16'!M25+'Jan 16'!M25+'Dec 15'!M25+'Nov 15'!M25+'Oct 15'!M25+'Sep 15'!M25+'Sep 15'!M25+'Aug 15'!M25+'Jul 15'!M25</f>
        <v>67178.806670000005</v>
      </c>
      <c r="E25" s="39">
        <f>'May 16'!N25+'Apr 16'!N25+'Mar 16'!N25+'Feb 16'!N25+'Jan 16'!N25+'Dec 15'!N25+'Nov 15'!N25+'Oct 15'!N25+'Sep 15'!N25+'Sep 15'!N25+'Aug 15'!N25+'Jul 15'!N25</f>
        <v>891440.49609999999</v>
      </c>
      <c r="F25" s="39">
        <f>'May 16'!O25+'Apr 16'!O25+'Mar 16'!O25+'Feb 16'!O25+'Jan 16'!O25+'Dec 15'!O25+'Nov 15'!O25+'Oct 15'!O25+'Sep 15'!O25+'Sep 15'!O25+'Aug 15'!O25+'Jul 15'!O25</f>
        <v>1007925.73528</v>
      </c>
      <c r="G25" s="141">
        <f t="shared" si="0"/>
        <v>1.4488919947415095E-2</v>
      </c>
    </row>
    <row r="26" spans="1:7" x14ac:dyDescent="0.2">
      <c r="A26" s="4">
        <v>23</v>
      </c>
      <c r="B26" s="15" t="s">
        <v>26</v>
      </c>
      <c r="C26" s="39">
        <f>'May 16'!L26+'Apr 16'!L26+'Mar 16'!L26+'Feb 16'!L26+'Jan 16'!L26+'Dec 15'!L26+'Nov 15'!L26+'Oct 15'!L26+'Sep 15'!L26+'Sep 15'!L26+'Aug 15'!L26+'Jul 15'!L26</f>
        <v>55176.907500000016</v>
      </c>
      <c r="D26" s="39">
        <f>'May 16'!M26+'Apr 16'!M26+'Mar 16'!M26+'Feb 16'!M26+'Jan 16'!M26+'Dec 15'!M26+'Nov 15'!M26+'Oct 15'!M26+'Sep 15'!M26+'Sep 15'!M26+'Aug 15'!M26+'Jul 15'!M26</f>
        <v>15585.95169</v>
      </c>
      <c r="E26" s="39">
        <f>'May 16'!N26+'Apr 16'!N26+'Mar 16'!N26+'Feb 16'!N26+'Jan 16'!N26+'Dec 15'!N26+'Nov 15'!N26+'Oct 15'!N26+'Sep 15'!N26+'Sep 15'!N26+'Aug 15'!N26+'Jul 15'!N26</f>
        <v>373025.28249999997</v>
      </c>
      <c r="F26" s="39">
        <f>'May 16'!O26+'Apr 16'!O26+'Mar 16'!O26+'Feb 16'!O26+'Jan 16'!O26+'Dec 15'!O26+'Nov 15'!O26+'Oct 15'!O26+'Sep 15'!O26+'Sep 15'!O26+'Aug 15'!O26+'Jul 15'!O26</f>
        <v>443788.14169000002</v>
      </c>
      <c r="G26" s="141">
        <f t="shared" si="0"/>
        <v>6.3794490342805581E-3</v>
      </c>
    </row>
    <row r="27" spans="1:7" x14ac:dyDescent="0.2">
      <c r="A27" s="4">
        <v>30</v>
      </c>
      <c r="B27" s="15" t="s">
        <v>27</v>
      </c>
      <c r="C27" s="39">
        <f>'May 16'!L27+'Apr 16'!L27+'Mar 16'!L27+'Feb 16'!L27+'Jan 16'!L27+'Dec 15'!L27+'Nov 15'!L27+'Oct 15'!L27+'Sep 15'!L27+'Sep 15'!L27+'Aug 15'!L27+'Jul 15'!L27</f>
        <v>10586758.632999999</v>
      </c>
      <c r="D27" s="39">
        <f>'May 16'!M27+'Apr 16'!M27+'Mar 16'!M27+'Feb 16'!M27+'Jan 16'!M27+'Dec 15'!M27+'Nov 15'!M27+'Oct 15'!M27+'Sep 15'!M27+'Sep 15'!M27+'Aug 15'!M27+'Jul 15'!M27</f>
        <v>2161107.0079999999</v>
      </c>
      <c r="E27" s="39">
        <f>'May 16'!N27+'Apr 16'!N27+'Mar 16'!N27+'Feb 16'!N27+'Jan 16'!N27+'Dec 15'!N27+'Nov 15'!N27+'Oct 15'!N27+'Sep 15'!N27+'Sep 15'!N27+'Aug 15'!N27+'Jul 15'!N27</f>
        <v>7592671.7650000006</v>
      </c>
      <c r="F27" s="39">
        <f>'May 16'!O27+'Apr 16'!O27+'Mar 16'!O27+'Feb 16'!O27+'Jan 16'!O27+'Dec 15'!O27+'Nov 15'!O27+'Oct 15'!O27+'Sep 15'!O27+'Sep 15'!O27+'Aug 15'!O27+'Jul 15'!O27</f>
        <v>20340537.406000003</v>
      </c>
      <c r="G27" s="142">
        <f t="shared" si="0"/>
        <v>0.292394973009659</v>
      </c>
    </row>
    <row r="28" spans="1:7" x14ac:dyDescent="0.2">
      <c r="A28" s="1"/>
      <c r="B28" s="61" t="s">
        <v>3</v>
      </c>
      <c r="C28" s="105">
        <f t="shared" ref="C28:F28" si="1">SUM(C4:C27)</f>
        <v>22301909.23404</v>
      </c>
      <c r="D28" s="105">
        <f t="shared" si="1"/>
        <v>5646417.7289739996</v>
      </c>
      <c r="E28" s="105">
        <f>SUM(E4:E27)</f>
        <v>41616950.430890001</v>
      </c>
      <c r="F28" s="106">
        <f t="shared" si="1"/>
        <v>69565277.393904001</v>
      </c>
      <c r="G28" s="139">
        <f>F28/F$28</f>
        <v>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Q11" sqref="Q11"/>
    </sheetView>
  </sheetViews>
  <sheetFormatPr defaultRowHeight="15" x14ac:dyDescent="0.2"/>
  <cols>
    <col min="1" max="1" width="3.33203125" customWidth="1"/>
    <col min="2" max="2" width="11" customWidth="1"/>
    <col min="3" max="3" width="6.44140625" customWidth="1"/>
    <col min="4" max="4" width="6.88671875" customWidth="1"/>
    <col min="5" max="5" width="7.21875" customWidth="1"/>
    <col min="6" max="6" width="7.6640625" customWidth="1"/>
    <col min="7" max="8" width="7.109375" customWidth="1"/>
    <col min="9" max="10" width="7.5546875" customWidth="1"/>
    <col min="11" max="11" width="11.109375" customWidth="1"/>
    <col min="12" max="12" width="11.6640625" customWidth="1"/>
    <col min="13" max="13" width="12" customWidth="1"/>
    <col min="14" max="14" width="11.44140625" customWidth="1"/>
    <col min="15" max="15" width="3.109375" customWidth="1"/>
  </cols>
  <sheetData>
    <row r="1" spans="1:14" ht="15.75" x14ac:dyDescent="0.25">
      <c r="D1" s="13" t="s">
        <v>49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36</v>
      </c>
      <c r="D4">
        <v>32</v>
      </c>
      <c r="E4">
        <v>423</v>
      </c>
      <c r="F4" s="22">
        <f t="shared" ref="F4:F27" si="0">SUM(C4:E4)</f>
        <v>491</v>
      </c>
      <c r="G4" s="68">
        <v>19</v>
      </c>
      <c r="H4">
        <v>19</v>
      </c>
      <c r="I4">
        <v>255</v>
      </c>
      <c r="J4" s="22">
        <f t="shared" ref="J4:J27" si="1">SUM(G4:I4)</f>
        <v>293</v>
      </c>
      <c r="K4" s="49">
        <v>8498.435833333333</v>
      </c>
      <c r="L4" s="49">
        <v>6469.1358333333337</v>
      </c>
      <c r="M4" s="49">
        <v>82129.612500000003</v>
      </c>
      <c r="N4" s="44">
        <f t="shared" ref="N4:N27" si="2">SUM(K4:M4)</f>
        <v>97097.184166666673</v>
      </c>
    </row>
    <row r="5" spans="1:14" x14ac:dyDescent="0.2">
      <c r="A5" s="4">
        <v>2</v>
      </c>
      <c r="B5" s="15" t="s">
        <v>5</v>
      </c>
      <c r="C5">
        <v>106</v>
      </c>
      <c r="D5">
        <v>44</v>
      </c>
      <c r="E5">
        <v>723</v>
      </c>
      <c r="F5" s="22">
        <f t="shared" si="0"/>
        <v>873</v>
      </c>
      <c r="G5" s="68">
        <v>57</v>
      </c>
      <c r="H5">
        <v>25</v>
      </c>
      <c r="I5">
        <v>416</v>
      </c>
      <c r="J5" s="22">
        <f t="shared" si="1"/>
        <v>498</v>
      </c>
      <c r="K5" s="49">
        <v>36618.443333333336</v>
      </c>
      <c r="L5" s="49">
        <v>17238.108333333334</v>
      </c>
      <c r="M5" s="49">
        <v>206905.66</v>
      </c>
      <c r="N5" s="44">
        <f t="shared" si="2"/>
        <v>260762.21166666667</v>
      </c>
    </row>
    <row r="6" spans="1:14" x14ac:dyDescent="0.2">
      <c r="A6" s="4">
        <v>3</v>
      </c>
      <c r="B6" s="15" t="s">
        <v>6</v>
      </c>
      <c r="C6">
        <v>439</v>
      </c>
      <c r="D6">
        <v>136</v>
      </c>
      <c r="E6">
        <v>2826</v>
      </c>
      <c r="F6" s="22">
        <f t="shared" si="0"/>
        <v>3401</v>
      </c>
      <c r="G6" s="68">
        <v>251</v>
      </c>
      <c r="H6">
        <v>82</v>
      </c>
      <c r="I6">
        <v>1706</v>
      </c>
      <c r="J6" s="22">
        <f t="shared" si="1"/>
        <v>2039</v>
      </c>
      <c r="K6" s="49">
        <v>193411.34583333333</v>
      </c>
      <c r="L6" s="49">
        <v>51088.26666666667</v>
      </c>
      <c r="M6" s="49">
        <v>951696.8716666667</v>
      </c>
      <c r="N6" s="44">
        <f t="shared" si="2"/>
        <v>1196196.4841666666</v>
      </c>
    </row>
    <row r="7" spans="1:14" x14ac:dyDescent="0.2">
      <c r="A7" s="4">
        <v>4</v>
      </c>
      <c r="B7" s="15" t="s">
        <v>7</v>
      </c>
      <c r="C7">
        <v>43</v>
      </c>
      <c r="D7">
        <v>13</v>
      </c>
      <c r="E7">
        <v>337</v>
      </c>
      <c r="F7" s="22">
        <f t="shared" si="0"/>
        <v>393</v>
      </c>
      <c r="G7" s="68">
        <v>23</v>
      </c>
      <c r="H7">
        <v>9</v>
      </c>
      <c r="I7">
        <v>199</v>
      </c>
      <c r="J7" s="22">
        <f t="shared" si="1"/>
        <v>231</v>
      </c>
      <c r="K7" s="49">
        <v>12615.015833333333</v>
      </c>
      <c r="L7" s="49">
        <v>4139.5033333333331</v>
      </c>
      <c r="M7" s="49">
        <v>93031.477499999994</v>
      </c>
      <c r="N7" s="44">
        <f t="shared" si="2"/>
        <v>109785.99666666666</v>
      </c>
    </row>
    <row r="8" spans="1:14" x14ac:dyDescent="0.2">
      <c r="A8" s="4">
        <v>5</v>
      </c>
      <c r="B8" s="15" t="s">
        <v>8</v>
      </c>
      <c r="C8">
        <v>30</v>
      </c>
      <c r="D8">
        <v>0</v>
      </c>
      <c r="E8">
        <v>196</v>
      </c>
      <c r="F8" s="22">
        <f t="shared" si="0"/>
        <v>226</v>
      </c>
      <c r="G8" s="68">
        <v>14</v>
      </c>
      <c r="H8" s="69">
        <v>0</v>
      </c>
      <c r="I8">
        <v>106</v>
      </c>
      <c r="J8" s="22">
        <f t="shared" si="1"/>
        <v>120</v>
      </c>
      <c r="K8" s="49">
        <v>10147.019999999999</v>
      </c>
      <c r="L8" s="49">
        <v>0</v>
      </c>
      <c r="M8" s="49">
        <v>45354.692500000005</v>
      </c>
      <c r="N8" s="44">
        <f t="shared" si="2"/>
        <v>55501.712500000001</v>
      </c>
    </row>
    <row r="9" spans="1:14" x14ac:dyDescent="0.2">
      <c r="A9" s="4">
        <v>6</v>
      </c>
      <c r="B9" s="15" t="s">
        <v>9</v>
      </c>
      <c r="C9">
        <v>44</v>
      </c>
      <c r="D9">
        <v>12</v>
      </c>
      <c r="E9">
        <v>425</v>
      </c>
      <c r="F9" s="22">
        <f t="shared" si="0"/>
        <v>481</v>
      </c>
      <c r="G9" s="68">
        <v>26</v>
      </c>
      <c r="H9" s="69">
        <v>7</v>
      </c>
      <c r="I9">
        <v>280</v>
      </c>
      <c r="J9" s="22">
        <f t="shared" si="1"/>
        <v>313</v>
      </c>
      <c r="K9" s="49">
        <v>19421.501666666667</v>
      </c>
      <c r="L9" s="49">
        <v>4100.9800000000005</v>
      </c>
      <c r="M9" s="49">
        <v>121667.40083333333</v>
      </c>
      <c r="N9" s="44">
        <f t="shared" si="2"/>
        <v>145189.88250000001</v>
      </c>
    </row>
    <row r="10" spans="1:14" x14ac:dyDescent="0.2">
      <c r="A10" s="4">
        <v>7</v>
      </c>
      <c r="B10" s="15" t="s">
        <v>10</v>
      </c>
      <c r="C10">
        <v>71</v>
      </c>
      <c r="D10">
        <v>23</v>
      </c>
      <c r="E10">
        <v>307</v>
      </c>
      <c r="F10" s="22">
        <f t="shared" si="0"/>
        <v>401</v>
      </c>
      <c r="G10" s="68">
        <v>42</v>
      </c>
      <c r="H10">
        <v>15</v>
      </c>
      <c r="I10">
        <v>168</v>
      </c>
      <c r="J10" s="22">
        <f t="shared" si="1"/>
        <v>225</v>
      </c>
      <c r="K10" s="49">
        <v>26465.974166666667</v>
      </c>
      <c r="L10" s="49">
        <v>6964.6308333333336</v>
      </c>
      <c r="M10" s="49">
        <v>77170.989999999991</v>
      </c>
      <c r="N10" s="44">
        <f t="shared" si="2"/>
        <v>110601.595</v>
      </c>
    </row>
    <row r="11" spans="1:14" x14ac:dyDescent="0.2">
      <c r="A11" s="4">
        <v>8</v>
      </c>
      <c r="B11" s="15" t="s">
        <v>11</v>
      </c>
      <c r="C11">
        <v>32</v>
      </c>
      <c r="D11">
        <v>9</v>
      </c>
      <c r="E11">
        <v>527</v>
      </c>
      <c r="F11" s="22">
        <f t="shared" si="0"/>
        <v>568</v>
      </c>
      <c r="G11" s="68">
        <v>14</v>
      </c>
      <c r="H11">
        <v>5</v>
      </c>
      <c r="I11">
        <v>321</v>
      </c>
      <c r="J11" s="22">
        <f t="shared" si="1"/>
        <v>340</v>
      </c>
      <c r="K11" s="49">
        <v>15869.230000000001</v>
      </c>
      <c r="L11" s="49">
        <v>2794.48</v>
      </c>
      <c r="M11" s="49">
        <v>169085.73500000002</v>
      </c>
      <c r="N11" s="44">
        <f t="shared" si="2"/>
        <v>187749.44500000001</v>
      </c>
    </row>
    <row r="12" spans="1:14" x14ac:dyDescent="0.2">
      <c r="A12" s="4">
        <v>9</v>
      </c>
      <c r="B12" s="15" t="s">
        <v>12</v>
      </c>
      <c r="C12">
        <v>11</v>
      </c>
      <c r="D12">
        <v>8</v>
      </c>
      <c r="E12">
        <v>293</v>
      </c>
      <c r="F12" s="22">
        <f t="shared" si="0"/>
        <v>312</v>
      </c>
      <c r="G12" s="68">
        <v>9</v>
      </c>
      <c r="H12">
        <v>5</v>
      </c>
      <c r="I12">
        <v>193</v>
      </c>
      <c r="J12" s="22">
        <f t="shared" si="1"/>
        <v>207</v>
      </c>
      <c r="K12" s="49">
        <v>3786.3150000000001</v>
      </c>
      <c r="L12" s="49">
        <v>2592.85</v>
      </c>
      <c r="M12" s="49">
        <v>72987.459999999992</v>
      </c>
      <c r="N12" s="44">
        <f t="shared" si="2"/>
        <v>79366.624999999985</v>
      </c>
    </row>
    <row r="13" spans="1:14" x14ac:dyDescent="0.2">
      <c r="A13" s="4">
        <v>10</v>
      </c>
      <c r="B13" s="15" t="s">
        <v>13</v>
      </c>
      <c r="C13">
        <v>80</v>
      </c>
      <c r="D13">
        <v>34</v>
      </c>
      <c r="E13">
        <v>520</v>
      </c>
      <c r="F13" s="22">
        <f t="shared" si="0"/>
        <v>634</v>
      </c>
      <c r="G13" s="68">
        <v>47</v>
      </c>
      <c r="H13">
        <v>20</v>
      </c>
      <c r="I13">
        <v>319</v>
      </c>
      <c r="J13" s="22">
        <f t="shared" si="1"/>
        <v>386</v>
      </c>
      <c r="K13" s="49">
        <v>32914.938333333332</v>
      </c>
      <c r="L13" s="49">
        <v>12339.740833333335</v>
      </c>
      <c r="M13" s="49">
        <v>151787.76166666666</v>
      </c>
      <c r="N13" s="44">
        <f t="shared" si="2"/>
        <v>197042.44083333333</v>
      </c>
    </row>
    <row r="14" spans="1:14" x14ac:dyDescent="0.2">
      <c r="A14" s="4">
        <v>11</v>
      </c>
      <c r="B14" s="15" t="s">
        <v>14</v>
      </c>
      <c r="C14">
        <v>8</v>
      </c>
      <c r="D14">
        <v>0</v>
      </c>
      <c r="E14">
        <v>88</v>
      </c>
      <c r="F14" s="22">
        <f t="shared" si="0"/>
        <v>96</v>
      </c>
      <c r="G14" s="68">
        <v>5</v>
      </c>
      <c r="H14" s="69">
        <v>0</v>
      </c>
      <c r="I14">
        <v>52</v>
      </c>
      <c r="J14" s="22">
        <f t="shared" si="1"/>
        <v>57</v>
      </c>
      <c r="K14" s="49">
        <v>1619.5183333333334</v>
      </c>
      <c r="L14" s="49">
        <v>0</v>
      </c>
      <c r="M14" s="49">
        <v>12740.498333333331</v>
      </c>
      <c r="N14" s="44">
        <f t="shared" si="2"/>
        <v>14360.016666666665</v>
      </c>
    </row>
    <row r="15" spans="1:14" x14ac:dyDescent="0.2">
      <c r="A15" s="4">
        <v>12</v>
      </c>
      <c r="B15" s="15" t="s">
        <v>15</v>
      </c>
      <c r="C15">
        <v>196</v>
      </c>
      <c r="D15">
        <v>55</v>
      </c>
      <c r="E15">
        <v>793</v>
      </c>
      <c r="F15" s="22">
        <f t="shared" si="0"/>
        <v>1044</v>
      </c>
      <c r="G15" s="68">
        <v>106</v>
      </c>
      <c r="H15">
        <v>31</v>
      </c>
      <c r="I15">
        <v>469</v>
      </c>
      <c r="J15" s="22">
        <f t="shared" si="1"/>
        <v>606</v>
      </c>
      <c r="K15" s="49">
        <v>74702.78833333333</v>
      </c>
      <c r="L15" s="49">
        <v>18609.554166666665</v>
      </c>
      <c r="M15" s="49">
        <v>224244.995</v>
      </c>
      <c r="N15" s="44">
        <f t="shared" si="2"/>
        <v>317557.33750000002</v>
      </c>
    </row>
    <row r="16" spans="1:14" x14ac:dyDescent="0.2">
      <c r="A16" s="4">
        <v>13</v>
      </c>
      <c r="B16" s="15" t="s">
        <v>16</v>
      </c>
      <c r="C16">
        <v>167</v>
      </c>
      <c r="D16">
        <v>41</v>
      </c>
      <c r="E16">
        <v>540</v>
      </c>
      <c r="F16" s="22">
        <f t="shared" si="0"/>
        <v>748</v>
      </c>
      <c r="G16" s="68">
        <v>85</v>
      </c>
      <c r="H16">
        <v>19</v>
      </c>
      <c r="I16">
        <v>327</v>
      </c>
      <c r="J16" s="22">
        <f t="shared" si="1"/>
        <v>431</v>
      </c>
      <c r="K16" s="49">
        <v>88733.829166666663</v>
      </c>
      <c r="L16" s="49">
        <v>22419.854166666668</v>
      </c>
      <c r="M16" s="49">
        <v>220009.24833333332</v>
      </c>
      <c r="N16" s="44">
        <f t="shared" si="2"/>
        <v>331162.93166666664</v>
      </c>
    </row>
    <row r="17" spans="1:14" x14ac:dyDescent="0.2">
      <c r="A17" s="4">
        <v>14</v>
      </c>
      <c r="B17" s="15" t="s">
        <v>17</v>
      </c>
      <c r="C17">
        <v>11</v>
      </c>
      <c r="D17">
        <v>8</v>
      </c>
      <c r="E17">
        <v>86</v>
      </c>
      <c r="F17" s="22">
        <f t="shared" si="0"/>
        <v>105</v>
      </c>
      <c r="G17" s="68">
        <v>7</v>
      </c>
      <c r="H17">
        <v>5</v>
      </c>
      <c r="I17">
        <v>50</v>
      </c>
      <c r="J17" s="22">
        <f t="shared" si="1"/>
        <v>62</v>
      </c>
      <c r="K17" s="49">
        <v>2691.0758333333338</v>
      </c>
      <c r="L17" s="49">
        <v>2626.39</v>
      </c>
      <c r="M17" s="49">
        <v>17177.604166666668</v>
      </c>
      <c r="N17" s="44">
        <f t="shared" si="2"/>
        <v>22495.07</v>
      </c>
    </row>
    <row r="18" spans="1:14" x14ac:dyDescent="0.2">
      <c r="A18" s="4">
        <v>15</v>
      </c>
      <c r="B18" s="15" t="s">
        <v>18</v>
      </c>
      <c r="C18">
        <v>218</v>
      </c>
      <c r="D18">
        <v>93</v>
      </c>
      <c r="E18">
        <v>1267</v>
      </c>
      <c r="F18" s="22">
        <f t="shared" si="0"/>
        <v>1578</v>
      </c>
      <c r="G18" s="68">
        <v>138</v>
      </c>
      <c r="H18">
        <v>47</v>
      </c>
      <c r="I18">
        <v>778</v>
      </c>
      <c r="J18" s="22">
        <f t="shared" si="1"/>
        <v>963</v>
      </c>
      <c r="K18" s="49">
        <v>109671.64</v>
      </c>
      <c r="L18" s="49">
        <v>42379.263333333329</v>
      </c>
      <c r="M18" s="49">
        <v>468196.64666666667</v>
      </c>
      <c r="N18" s="44">
        <f t="shared" si="2"/>
        <v>620247.55000000005</v>
      </c>
    </row>
    <row r="19" spans="1:14" x14ac:dyDescent="0.2">
      <c r="A19" s="4">
        <v>16</v>
      </c>
      <c r="B19" s="15" t="s">
        <v>19</v>
      </c>
      <c r="C19">
        <v>1087</v>
      </c>
      <c r="D19">
        <v>122</v>
      </c>
      <c r="E19">
        <v>2456</v>
      </c>
      <c r="F19" s="22">
        <f t="shared" si="0"/>
        <v>3665</v>
      </c>
      <c r="G19" s="68">
        <v>629</v>
      </c>
      <c r="H19">
        <v>66</v>
      </c>
      <c r="I19">
        <v>1429</v>
      </c>
      <c r="J19" s="22">
        <f t="shared" si="1"/>
        <v>2124</v>
      </c>
      <c r="K19" s="49">
        <v>504165.85916666663</v>
      </c>
      <c r="L19" s="49">
        <v>43347.427499999998</v>
      </c>
      <c r="M19" s="49">
        <v>815115.36166666669</v>
      </c>
      <c r="N19" s="44">
        <f t="shared" si="2"/>
        <v>1362628.6483333334</v>
      </c>
    </row>
    <row r="20" spans="1:14" x14ac:dyDescent="0.2">
      <c r="A20" s="4">
        <v>17</v>
      </c>
      <c r="B20" s="15" t="s">
        <v>20</v>
      </c>
      <c r="C20">
        <v>9</v>
      </c>
      <c r="D20">
        <v>12</v>
      </c>
      <c r="E20">
        <v>137</v>
      </c>
      <c r="F20" s="22">
        <f t="shared" si="0"/>
        <v>158</v>
      </c>
      <c r="G20" s="68">
        <v>4</v>
      </c>
      <c r="H20">
        <v>8</v>
      </c>
      <c r="I20">
        <v>93</v>
      </c>
      <c r="J20" s="22">
        <f t="shared" si="1"/>
        <v>105</v>
      </c>
      <c r="K20" s="49">
        <v>2830.6741666666662</v>
      </c>
      <c r="L20" s="49">
        <v>3540.5499999999997</v>
      </c>
      <c r="M20" s="49">
        <v>35659.043333333335</v>
      </c>
      <c r="N20" s="44">
        <f t="shared" si="2"/>
        <v>42030.267500000002</v>
      </c>
    </row>
    <row r="21" spans="1:14" x14ac:dyDescent="0.2">
      <c r="A21" s="4">
        <v>18</v>
      </c>
      <c r="B21" s="15" t="s">
        <v>21</v>
      </c>
      <c r="C21">
        <v>49</v>
      </c>
      <c r="D21">
        <v>38</v>
      </c>
      <c r="E21">
        <v>318</v>
      </c>
      <c r="F21" s="22">
        <f t="shared" si="0"/>
        <v>405</v>
      </c>
      <c r="G21" s="68">
        <v>27</v>
      </c>
      <c r="H21">
        <v>21</v>
      </c>
      <c r="I21">
        <v>172</v>
      </c>
      <c r="J21" s="22">
        <f t="shared" si="1"/>
        <v>220</v>
      </c>
      <c r="K21" s="49">
        <v>13785.243333333334</v>
      </c>
      <c r="L21" s="49">
        <v>6417.1358333333337</v>
      </c>
      <c r="M21" s="49">
        <v>64195.137500000004</v>
      </c>
      <c r="N21" s="44">
        <f t="shared" si="2"/>
        <v>84397.516666666663</v>
      </c>
    </row>
    <row r="22" spans="1:14" x14ac:dyDescent="0.2">
      <c r="A22" s="4">
        <v>19</v>
      </c>
      <c r="B22" s="15" t="s">
        <v>22</v>
      </c>
      <c r="C22">
        <v>38</v>
      </c>
      <c r="D22">
        <v>0</v>
      </c>
      <c r="E22">
        <v>291</v>
      </c>
      <c r="F22" s="22">
        <f t="shared" si="0"/>
        <v>329</v>
      </c>
      <c r="G22" s="68">
        <v>15</v>
      </c>
      <c r="H22" s="69">
        <v>0</v>
      </c>
      <c r="I22">
        <v>170</v>
      </c>
      <c r="J22" s="22">
        <f t="shared" si="1"/>
        <v>185</v>
      </c>
      <c r="K22" s="49">
        <v>11519.310833333331</v>
      </c>
      <c r="L22" s="49">
        <v>0</v>
      </c>
      <c r="M22" s="49">
        <v>63435.385000000002</v>
      </c>
      <c r="N22" s="44">
        <f t="shared" si="2"/>
        <v>74954.695833333331</v>
      </c>
    </row>
    <row r="23" spans="1:14" x14ac:dyDescent="0.2">
      <c r="A23" s="4">
        <v>20</v>
      </c>
      <c r="B23" s="16" t="s">
        <v>23</v>
      </c>
      <c r="C23">
        <v>10</v>
      </c>
      <c r="D23">
        <v>5</v>
      </c>
      <c r="E23">
        <v>179</v>
      </c>
      <c r="F23" s="22">
        <f t="shared" si="0"/>
        <v>194</v>
      </c>
      <c r="G23" s="68">
        <v>6</v>
      </c>
      <c r="H23">
        <v>4</v>
      </c>
      <c r="I23">
        <v>126</v>
      </c>
      <c r="J23" s="22">
        <f t="shared" si="1"/>
        <v>136</v>
      </c>
      <c r="K23" s="49">
        <v>3752.0275000000001</v>
      </c>
      <c r="L23" s="49">
        <v>1864.6008333333332</v>
      </c>
      <c r="M23" s="49">
        <v>45872.515000000007</v>
      </c>
      <c r="N23" s="44">
        <f t="shared" si="2"/>
        <v>51489.143333333341</v>
      </c>
    </row>
    <row r="24" spans="1:14" x14ac:dyDescent="0.2">
      <c r="A24" s="4">
        <v>21</v>
      </c>
      <c r="B24" s="16" t="s">
        <v>24</v>
      </c>
      <c r="C24">
        <v>76</v>
      </c>
      <c r="D24">
        <v>23</v>
      </c>
      <c r="E24">
        <v>710</v>
      </c>
      <c r="F24" s="22">
        <f t="shared" si="0"/>
        <v>809</v>
      </c>
      <c r="G24" s="68">
        <v>39</v>
      </c>
      <c r="H24">
        <v>12</v>
      </c>
      <c r="I24">
        <v>405</v>
      </c>
      <c r="J24" s="22">
        <f t="shared" si="1"/>
        <v>456</v>
      </c>
      <c r="K24" s="49">
        <v>23761.443333333333</v>
      </c>
      <c r="L24" s="49">
        <v>8429.6766666666663</v>
      </c>
      <c r="M24" s="49">
        <v>171065.2775</v>
      </c>
      <c r="N24" s="44">
        <f t="shared" si="2"/>
        <v>203256.39749999999</v>
      </c>
    </row>
    <row r="25" spans="1:14" x14ac:dyDescent="0.2">
      <c r="A25" s="4">
        <v>22</v>
      </c>
      <c r="B25" s="15" t="s">
        <v>25</v>
      </c>
      <c r="C25">
        <v>125</v>
      </c>
      <c r="D25">
        <v>29</v>
      </c>
      <c r="E25">
        <v>655</v>
      </c>
      <c r="F25" s="22">
        <f t="shared" si="0"/>
        <v>809</v>
      </c>
      <c r="G25" s="68">
        <v>65</v>
      </c>
      <c r="H25">
        <v>18</v>
      </c>
      <c r="I25">
        <v>414</v>
      </c>
      <c r="J25" s="22">
        <f t="shared" si="1"/>
        <v>497</v>
      </c>
      <c r="K25" s="49">
        <v>31152.842499999999</v>
      </c>
      <c r="L25" s="49">
        <v>6848.3891666666668</v>
      </c>
      <c r="M25" s="49">
        <v>142339.24250000002</v>
      </c>
      <c r="N25" s="44">
        <f t="shared" si="2"/>
        <v>180340.47416666668</v>
      </c>
    </row>
    <row r="26" spans="1:14" x14ac:dyDescent="0.2">
      <c r="A26" s="4">
        <v>23</v>
      </c>
      <c r="B26" s="15" t="s">
        <v>26</v>
      </c>
      <c r="C26">
        <v>17</v>
      </c>
      <c r="D26">
        <v>7</v>
      </c>
      <c r="E26">
        <v>169</v>
      </c>
      <c r="F26" s="22">
        <f t="shared" si="0"/>
        <v>193</v>
      </c>
      <c r="G26" s="68">
        <v>10</v>
      </c>
      <c r="H26">
        <v>3</v>
      </c>
      <c r="I26">
        <v>113</v>
      </c>
      <c r="J26" s="22">
        <f t="shared" si="1"/>
        <v>126</v>
      </c>
      <c r="K26" s="49">
        <v>3578.1091666666666</v>
      </c>
      <c r="L26" s="49">
        <v>1198.9358333333332</v>
      </c>
      <c r="M26" s="49">
        <v>38984.854999999996</v>
      </c>
      <c r="N26" s="44">
        <f t="shared" si="2"/>
        <v>43761.899999999994</v>
      </c>
    </row>
    <row r="27" spans="1:14" x14ac:dyDescent="0.2">
      <c r="A27" s="4">
        <v>30</v>
      </c>
      <c r="B27" s="15" t="s">
        <v>27</v>
      </c>
      <c r="C27">
        <v>2793</v>
      </c>
      <c r="D27">
        <v>644</v>
      </c>
      <c r="E27">
        <v>3436</v>
      </c>
      <c r="F27" s="22">
        <f t="shared" si="0"/>
        <v>6873</v>
      </c>
      <c r="G27" s="68">
        <v>1651</v>
      </c>
      <c r="H27">
        <v>381</v>
      </c>
      <c r="I27">
        <v>2042</v>
      </c>
      <c r="J27" s="22">
        <f t="shared" si="1"/>
        <v>4074</v>
      </c>
      <c r="K27" s="49">
        <v>1149254.1666666667</v>
      </c>
      <c r="L27" s="49">
        <v>235854.11416666667</v>
      </c>
      <c r="M27" s="49">
        <v>1049013.5933333333</v>
      </c>
      <c r="N27" s="44">
        <f t="shared" si="2"/>
        <v>2434121.8741666665</v>
      </c>
    </row>
    <row r="28" spans="1:14" x14ac:dyDescent="0.2">
      <c r="A28" s="1"/>
      <c r="B28" s="27" t="s">
        <v>3</v>
      </c>
      <c r="C28" s="50">
        <f t="shared" ref="C28:N28" si="3">SUM(C4:C27)</f>
        <v>5696</v>
      </c>
      <c r="D28" s="27">
        <f t="shared" si="3"/>
        <v>1388</v>
      </c>
      <c r="E28" s="27">
        <f t="shared" si="3"/>
        <v>17702</v>
      </c>
      <c r="F28" s="28">
        <f>SUM(F4:F27)</f>
        <v>24786</v>
      </c>
      <c r="G28" s="61">
        <f t="shared" si="3"/>
        <v>3289</v>
      </c>
      <c r="H28" s="61">
        <f>SUM(H4:H27)</f>
        <v>802</v>
      </c>
      <c r="I28" s="61">
        <f t="shared" si="3"/>
        <v>10603</v>
      </c>
      <c r="J28" s="62">
        <f t="shared" si="3"/>
        <v>14694</v>
      </c>
      <c r="K28" s="47">
        <f t="shared" si="3"/>
        <v>2380966.7483333331</v>
      </c>
      <c r="L28" s="47">
        <f>SUM(L4:L27)</f>
        <v>501263.58750000002</v>
      </c>
      <c r="M28" s="47">
        <f t="shared" si="3"/>
        <v>5339867.0650000013</v>
      </c>
      <c r="N28" s="48">
        <f t="shared" si="3"/>
        <v>8222097.4008333338</v>
      </c>
    </row>
    <row r="29" spans="1:14" x14ac:dyDescent="0.2">
      <c r="N29" s="49"/>
    </row>
    <row r="30" spans="1:14" x14ac:dyDescent="0.2">
      <c r="E30" s="70"/>
      <c r="N30" s="49"/>
    </row>
    <row r="31" spans="1:14" x14ac:dyDescent="0.2">
      <c r="N31" s="49"/>
    </row>
  </sheetData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C5" workbookViewId="0">
      <selection activeCell="C4" sqref="C4:J27"/>
    </sheetView>
  </sheetViews>
  <sheetFormatPr defaultRowHeight="15" x14ac:dyDescent="0.2"/>
  <cols>
    <col min="1" max="1" width="3.33203125" customWidth="1"/>
    <col min="2" max="2" width="11" customWidth="1"/>
    <col min="3" max="3" width="6.44140625" customWidth="1"/>
    <col min="4" max="4" width="6.88671875" customWidth="1"/>
    <col min="5" max="5" width="7.88671875" customWidth="1"/>
    <col min="6" max="6" width="7.6640625" customWidth="1"/>
    <col min="7" max="8" width="7.109375" customWidth="1"/>
    <col min="9" max="10" width="7.5546875" customWidth="1"/>
    <col min="11" max="11" width="11.109375" customWidth="1"/>
    <col min="12" max="12" width="11.6640625" customWidth="1"/>
    <col min="13" max="13" width="12" customWidth="1"/>
    <col min="14" max="14" width="11.44140625" customWidth="1"/>
    <col min="15" max="15" width="3.109375" customWidth="1"/>
  </cols>
  <sheetData>
    <row r="1" spans="1:14" ht="15.75" x14ac:dyDescent="0.25">
      <c r="D1" s="13" t="s">
        <v>50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38</v>
      </c>
      <c r="D4">
        <v>29</v>
      </c>
      <c r="E4">
        <v>424</v>
      </c>
      <c r="F4" s="10">
        <f t="shared" ref="F4:F27" si="0">SUM(C4:E4)</f>
        <v>491</v>
      </c>
      <c r="G4">
        <v>19</v>
      </c>
      <c r="H4">
        <v>18</v>
      </c>
      <c r="I4">
        <v>257</v>
      </c>
      <c r="J4" s="10">
        <f t="shared" ref="J4:J27" si="1">SUM(G4:I4)</f>
        <v>294</v>
      </c>
      <c r="K4" s="49">
        <v>9049.6141666666663</v>
      </c>
      <c r="L4" s="49">
        <v>7175.7616666666663</v>
      </c>
      <c r="M4" s="49">
        <v>81757.931666666671</v>
      </c>
      <c r="N4" s="44">
        <f t="shared" ref="N4:N27" si="2">SUM(K4:M4)</f>
        <v>97983.307499999995</v>
      </c>
    </row>
    <row r="5" spans="1:14" x14ac:dyDescent="0.2">
      <c r="A5" s="4">
        <v>2</v>
      </c>
      <c r="B5" s="15" t="s">
        <v>5</v>
      </c>
      <c r="C5">
        <v>116</v>
      </c>
      <c r="D5">
        <v>37</v>
      </c>
      <c r="E5">
        <v>705</v>
      </c>
      <c r="F5" s="10">
        <f t="shared" si="0"/>
        <v>858</v>
      </c>
      <c r="G5">
        <v>61</v>
      </c>
      <c r="H5">
        <v>18</v>
      </c>
      <c r="I5">
        <v>413</v>
      </c>
      <c r="J5" s="10">
        <f t="shared" si="1"/>
        <v>492</v>
      </c>
      <c r="K5" s="49">
        <v>38848.073333333334</v>
      </c>
      <c r="L5" s="49">
        <v>13994.944166666666</v>
      </c>
      <c r="M5" s="49">
        <v>208294.1575</v>
      </c>
      <c r="N5" s="44">
        <f t="shared" si="2"/>
        <v>261137.17499999999</v>
      </c>
    </row>
    <row r="6" spans="1:14" x14ac:dyDescent="0.2">
      <c r="A6" s="4">
        <v>3</v>
      </c>
      <c r="B6" s="15" t="s">
        <v>6</v>
      </c>
      <c r="C6">
        <v>470</v>
      </c>
      <c r="D6">
        <v>130</v>
      </c>
      <c r="E6">
        <v>2799</v>
      </c>
      <c r="F6" s="10">
        <f t="shared" si="0"/>
        <v>3399</v>
      </c>
      <c r="G6">
        <v>271</v>
      </c>
      <c r="H6">
        <v>75</v>
      </c>
      <c r="I6">
        <v>1703</v>
      </c>
      <c r="J6" s="10">
        <f t="shared" si="1"/>
        <v>2049</v>
      </c>
      <c r="K6" s="49">
        <v>210804.11083333334</v>
      </c>
      <c r="L6" s="49">
        <v>49686.390000000007</v>
      </c>
      <c r="M6" s="49">
        <v>950571.46166666655</v>
      </c>
      <c r="N6" s="44">
        <f t="shared" si="2"/>
        <v>1211061.9624999999</v>
      </c>
    </row>
    <row r="7" spans="1:14" x14ac:dyDescent="0.2">
      <c r="A7" s="4">
        <v>4</v>
      </c>
      <c r="B7" s="15" t="s">
        <v>7</v>
      </c>
      <c r="C7">
        <v>43</v>
      </c>
      <c r="D7">
        <v>13</v>
      </c>
      <c r="E7">
        <v>323</v>
      </c>
      <c r="F7" s="10">
        <f t="shared" si="0"/>
        <v>379</v>
      </c>
      <c r="G7">
        <v>22</v>
      </c>
      <c r="H7">
        <v>9</v>
      </c>
      <c r="I7">
        <v>195</v>
      </c>
      <c r="J7" s="10">
        <f t="shared" si="1"/>
        <v>226</v>
      </c>
      <c r="K7" s="49">
        <v>14147.650833333333</v>
      </c>
      <c r="L7" s="49">
        <v>4288.3316666666669</v>
      </c>
      <c r="M7" s="49">
        <v>90535.910833333328</v>
      </c>
      <c r="N7" s="44">
        <f t="shared" si="2"/>
        <v>108971.89333333333</v>
      </c>
    </row>
    <row r="8" spans="1:14" x14ac:dyDescent="0.2">
      <c r="A8" s="4">
        <v>5</v>
      </c>
      <c r="B8" s="15" t="s">
        <v>8</v>
      </c>
      <c r="C8">
        <v>28</v>
      </c>
      <c r="E8">
        <v>195</v>
      </c>
      <c r="F8" s="10">
        <f t="shared" si="0"/>
        <v>223</v>
      </c>
      <c r="G8">
        <v>15</v>
      </c>
      <c r="I8">
        <v>107</v>
      </c>
      <c r="J8" s="10">
        <f t="shared" si="1"/>
        <v>122</v>
      </c>
      <c r="K8" s="49">
        <v>8944.4441666666662</v>
      </c>
      <c r="M8" s="49">
        <v>44262.064166666671</v>
      </c>
      <c r="N8" s="44">
        <f t="shared" si="2"/>
        <v>53206.508333333339</v>
      </c>
    </row>
    <row r="9" spans="1:14" x14ac:dyDescent="0.2">
      <c r="A9" s="4">
        <v>6</v>
      </c>
      <c r="B9" s="15" t="s">
        <v>9</v>
      </c>
      <c r="C9">
        <v>45</v>
      </c>
      <c r="D9">
        <v>12</v>
      </c>
      <c r="E9">
        <v>434</v>
      </c>
      <c r="F9" s="10">
        <f t="shared" si="0"/>
        <v>491</v>
      </c>
      <c r="G9">
        <v>27</v>
      </c>
      <c r="H9" s="69">
        <v>5</v>
      </c>
      <c r="I9">
        <v>282</v>
      </c>
      <c r="J9" s="10">
        <f t="shared" si="1"/>
        <v>314</v>
      </c>
      <c r="K9" s="49">
        <v>19563.624166666665</v>
      </c>
      <c r="L9" s="49">
        <v>4141.7133333333331</v>
      </c>
      <c r="M9" s="49">
        <v>123440.1675</v>
      </c>
      <c r="N9" s="44">
        <f t="shared" si="2"/>
        <v>147145.505</v>
      </c>
    </row>
    <row r="10" spans="1:14" x14ac:dyDescent="0.2">
      <c r="A10" s="4">
        <v>7</v>
      </c>
      <c r="B10" s="15" t="s">
        <v>10</v>
      </c>
      <c r="C10">
        <v>83</v>
      </c>
      <c r="D10">
        <v>23</v>
      </c>
      <c r="E10">
        <v>302</v>
      </c>
      <c r="F10" s="10">
        <f t="shared" si="0"/>
        <v>408</v>
      </c>
      <c r="G10">
        <v>47</v>
      </c>
      <c r="H10" s="69">
        <v>14</v>
      </c>
      <c r="I10">
        <v>166</v>
      </c>
      <c r="J10" s="10">
        <f t="shared" si="1"/>
        <v>227</v>
      </c>
      <c r="K10" s="49">
        <v>27568.309166666662</v>
      </c>
      <c r="L10" s="49">
        <v>6237.1291666666666</v>
      </c>
      <c r="M10" s="49">
        <v>75103.838333333333</v>
      </c>
      <c r="N10" s="44">
        <f t="shared" si="2"/>
        <v>108909.27666666667</v>
      </c>
    </row>
    <row r="11" spans="1:14" x14ac:dyDescent="0.2">
      <c r="A11" s="4">
        <v>8</v>
      </c>
      <c r="B11" s="15" t="s">
        <v>11</v>
      </c>
      <c r="C11">
        <v>28</v>
      </c>
      <c r="D11">
        <v>13</v>
      </c>
      <c r="E11">
        <v>501</v>
      </c>
      <c r="F11" s="10">
        <f t="shared" si="0"/>
        <v>542</v>
      </c>
      <c r="G11">
        <v>14</v>
      </c>
      <c r="H11">
        <v>8</v>
      </c>
      <c r="I11">
        <v>306</v>
      </c>
      <c r="J11" s="10">
        <f t="shared" si="1"/>
        <v>328</v>
      </c>
      <c r="K11" s="49">
        <v>11226.019999999999</v>
      </c>
      <c r="L11" s="49">
        <v>4989.9633333333331</v>
      </c>
      <c r="M11" s="49">
        <v>155930.75333333333</v>
      </c>
      <c r="N11" s="44">
        <f t="shared" si="2"/>
        <v>172146.73666666666</v>
      </c>
    </row>
    <row r="12" spans="1:14" x14ac:dyDescent="0.2">
      <c r="A12" s="4">
        <v>9</v>
      </c>
      <c r="B12" s="15" t="s">
        <v>12</v>
      </c>
      <c r="C12">
        <v>13</v>
      </c>
      <c r="D12">
        <v>6</v>
      </c>
      <c r="E12">
        <v>302</v>
      </c>
      <c r="F12" s="10">
        <f t="shared" si="0"/>
        <v>321</v>
      </c>
      <c r="G12">
        <v>10</v>
      </c>
      <c r="H12">
        <v>4</v>
      </c>
      <c r="I12">
        <v>203</v>
      </c>
      <c r="J12" s="10">
        <f t="shared" si="1"/>
        <v>217</v>
      </c>
      <c r="K12" s="49">
        <v>3985.3666666666668</v>
      </c>
      <c r="L12" s="49">
        <v>1506.6999999999998</v>
      </c>
      <c r="M12" s="49">
        <v>76252.02</v>
      </c>
      <c r="N12" s="44">
        <f t="shared" si="2"/>
        <v>81744.08666666667</v>
      </c>
    </row>
    <row r="13" spans="1:14" x14ac:dyDescent="0.2">
      <c r="A13" s="4">
        <v>10</v>
      </c>
      <c r="B13" s="15" t="s">
        <v>13</v>
      </c>
      <c r="C13">
        <v>95</v>
      </c>
      <c r="D13">
        <v>26</v>
      </c>
      <c r="E13">
        <v>535</v>
      </c>
      <c r="F13" s="10">
        <f t="shared" si="0"/>
        <v>656</v>
      </c>
      <c r="G13">
        <v>54</v>
      </c>
      <c r="H13">
        <v>17</v>
      </c>
      <c r="I13">
        <v>331</v>
      </c>
      <c r="J13" s="10">
        <f t="shared" si="1"/>
        <v>402</v>
      </c>
      <c r="K13" s="49">
        <v>39868.96333333334</v>
      </c>
      <c r="L13" s="49">
        <v>10301.633333333333</v>
      </c>
      <c r="M13" s="49">
        <v>151937.95500000002</v>
      </c>
      <c r="N13" s="44">
        <f t="shared" si="2"/>
        <v>202108.5516666667</v>
      </c>
    </row>
    <row r="14" spans="1:14" x14ac:dyDescent="0.2">
      <c r="A14" s="4">
        <v>11</v>
      </c>
      <c r="B14" s="15" t="s">
        <v>14</v>
      </c>
      <c r="C14">
        <v>9</v>
      </c>
      <c r="E14">
        <v>91</v>
      </c>
      <c r="F14" s="10">
        <f t="shared" si="0"/>
        <v>100</v>
      </c>
      <c r="G14">
        <v>5</v>
      </c>
      <c r="I14">
        <v>54</v>
      </c>
      <c r="J14" s="10">
        <f t="shared" si="1"/>
        <v>59</v>
      </c>
      <c r="K14" s="49">
        <v>1565.7308333333333</v>
      </c>
      <c r="M14" s="49">
        <v>13384.236666666666</v>
      </c>
      <c r="N14" s="44">
        <f t="shared" si="2"/>
        <v>14949.967499999999</v>
      </c>
    </row>
    <row r="15" spans="1:14" x14ac:dyDescent="0.2">
      <c r="A15" s="4">
        <v>12</v>
      </c>
      <c r="B15" s="15" t="s">
        <v>15</v>
      </c>
      <c r="C15">
        <v>195</v>
      </c>
      <c r="D15">
        <v>53</v>
      </c>
      <c r="E15">
        <v>775</v>
      </c>
      <c r="F15" s="10">
        <f t="shared" si="0"/>
        <v>1023</v>
      </c>
      <c r="G15">
        <v>107</v>
      </c>
      <c r="H15">
        <v>29</v>
      </c>
      <c r="I15">
        <v>465</v>
      </c>
      <c r="J15" s="10">
        <f t="shared" si="1"/>
        <v>601</v>
      </c>
      <c r="K15" s="49">
        <v>73708.277500000011</v>
      </c>
      <c r="L15" s="49">
        <v>19583.015833333335</v>
      </c>
      <c r="M15" s="49">
        <v>216148.10750000001</v>
      </c>
      <c r="N15" s="44">
        <f t="shared" si="2"/>
        <v>309439.40083333338</v>
      </c>
    </row>
    <row r="16" spans="1:14" x14ac:dyDescent="0.2">
      <c r="A16" s="4">
        <v>13</v>
      </c>
      <c r="B16" s="15" t="s">
        <v>16</v>
      </c>
      <c r="C16">
        <v>186</v>
      </c>
      <c r="D16">
        <v>37</v>
      </c>
      <c r="E16">
        <v>544</v>
      </c>
      <c r="F16" s="10">
        <f t="shared" si="0"/>
        <v>767</v>
      </c>
      <c r="G16">
        <v>92</v>
      </c>
      <c r="H16" s="69">
        <v>17</v>
      </c>
      <c r="I16">
        <v>330</v>
      </c>
      <c r="J16" s="10">
        <f t="shared" si="1"/>
        <v>439</v>
      </c>
      <c r="K16" s="49">
        <v>96487.148333333331</v>
      </c>
      <c r="L16" s="49">
        <v>19875.58083333333</v>
      </c>
      <c r="M16" s="49">
        <v>209955.8391666667</v>
      </c>
      <c r="N16" s="44">
        <f t="shared" si="2"/>
        <v>326318.56833333336</v>
      </c>
    </row>
    <row r="17" spans="1:14" x14ac:dyDescent="0.2">
      <c r="A17" s="4">
        <v>14</v>
      </c>
      <c r="B17" s="15" t="s">
        <v>17</v>
      </c>
      <c r="C17">
        <v>10</v>
      </c>
      <c r="D17">
        <v>8</v>
      </c>
      <c r="E17">
        <v>82</v>
      </c>
      <c r="F17" s="10">
        <f t="shared" si="0"/>
        <v>100</v>
      </c>
      <c r="G17">
        <v>7</v>
      </c>
      <c r="H17">
        <v>5</v>
      </c>
      <c r="I17">
        <v>49</v>
      </c>
      <c r="J17" s="10">
        <f t="shared" si="1"/>
        <v>61</v>
      </c>
      <c r="K17" s="49">
        <v>2637.6458333333335</v>
      </c>
      <c r="L17" s="49">
        <v>2703.415</v>
      </c>
      <c r="M17" s="49">
        <v>16380.324999999999</v>
      </c>
      <c r="N17" s="44">
        <f t="shared" si="2"/>
        <v>21721.385833333334</v>
      </c>
    </row>
    <row r="18" spans="1:14" x14ac:dyDescent="0.2">
      <c r="A18" s="4">
        <v>15</v>
      </c>
      <c r="B18" s="15" t="s">
        <v>18</v>
      </c>
      <c r="C18">
        <v>226</v>
      </c>
      <c r="D18">
        <v>105</v>
      </c>
      <c r="E18">
        <v>1260</v>
      </c>
      <c r="F18" s="10">
        <f t="shared" si="0"/>
        <v>1591</v>
      </c>
      <c r="G18">
        <v>140</v>
      </c>
      <c r="H18">
        <v>53</v>
      </c>
      <c r="I18">
        <v>775</v>
      </c>
      <c r="J18" s="10">
        <f t="shared" si="1"/>
        <v>968</v>
      </c>
      <c r="K18" s="49">
        <v>116563.74166666668</v>
      </c>
      <c r="L18" s="49">
        <v>43511.996666666666</v>
      </c>
      <c r="M18" s="49">
        <v>463753.5716666666</v>
      </c>
      <c r="N18" s="44">
        <f t="shared" si="2"/>
        <v>623829.30999999994</v>
      </c>
    </row>
    <row r="19" spans="1:14" x14ac:dyDescent="0.2">
      <c r="A19" s="4">
        <v>16</v>
      </c>
      <c r="B19" s="15" t="s">
        <v>19</v>
      </c>
      <c r="C19">
        <v>1070</v>
      </c>
      <c r="D19">
        <v>117</v>
      </c>
      <c r="E19">
        <v>2364</v>
      </c>
      <c r="F19" s="10">
        <f t="shared" si="0"/>
        <v>3551</v>
      </c>
      <c r="G19">
        <v>632</v>
      </c>
      <c r="H19">
        <v>62</v>
      </c>
      <c r="I19">
        <v>1377</v>
      </c>
      <c r="J19" s="10">
        <f t="shared" si="1"/>
        <v>2071</v>
      </c>
      <c r="K19" s="49">
        <v>499968.46249999997</v>
      </c>
      <c r="L19" s="49">
        <v>42016.422500000001</v>
      </c>
      <c r="M19" s="49">
        <v>790315.15333333332</v>
      </c>
      <c r="N19" s="44">
        <f t="shared" si="2"/>
        <v>1332300.0383333333</v>
      </c>
    </row>
    <row r="20" spans="1:14" x14ac:dyDescent="0.2">
      <c r="A20" s="4">
        <v>17</v>
      </c>
      <c r="B20" s="15" t="s">
        <v>20</v>
      </c>
      <c r="C20">
        <v>7</v>
      </c>
      <c r="D20">
        <v>11</v>
      </c>
      <c r="E20">
        <v>134</v>
      </c>
      <c r="F20" s="10">
        <f t="shared" si="0"/>
        <v>152</v>
      </c>
      <c r="G20">
        <v>3</v>
      </c>
      <c r="H20">
        <v>7</v>
      </c>
      <c r="I20">
        <v>91</v>
      </c>
      <c r="J20" s="10">
        <f t="shared" si="1"/>
        <v>101</v>
      </c>
      <c r="K20" s="49">
        <v>2157.6966666666667</v>
      </c>
      <c r="L20" s="49">
        <v>3105.8841666666667</v>
      </c>
      <c r="M20" s="49">
        <v>35200.684999999998</v>
      </c>
      <c r="N20" s="44">
        <f t="shared" si="2"/>
        <v>40464.265833333331</v>
      </c>
    </row>
    <row r="21" spans="1:14" x14ac:dyDescent="0.2">
      <c r="A21" s="4">
        <v>18</v>
      </c>
      <c r="B21" s="15" t="s">
        <v>21</v>
      </c>
      <c r="C21">
        <v>56</v>
      </c>
      <c r="D21">
        <v>29</v>
      </c>
      <c r="E21">
        <v>319</v>
      </c>
      <c r="F21" s="10">
        <f t="shared" si="0"/>
        <v>404</v>
      </c>
      <c r="G21">
        <v>31</v>
      </c>
      <c r="H21">
        <v>17</v>
      </c>
      <c r="I21">
        <v>174</v>
      </c>
      <c r="J21" s="10">
        <f t="shared" si="1"/>
        <v>222</v>
      </c>
      <c r="K21" s="49">
        <v>14159.339999999998</v>
      </c>
      <c r="L21" s="49">
        <v>5791.8683333333329</v>
      </c>
      <c r="M21" s="49">
        <v>64536.159999999996</v>
      </c>
      <c r="N21" s="44">
        <f t="shared" si="2"/>
        <v>84487.368333333332</v>
      </c>
    </row>
    <row r="22" spans="1:14" x14ac:dyDescent="0.2">
      <c r="A22" s="4">
        <v>19</v>
      </c>
      <c r="B22" s="15" t="s">
        <v>22</v>
      </c>
      <c r="C22">
        <v>47</v>
      </c>
      <c r="D22">
        <v>2</v>
      </c>
      <c r="E22">
        <v>286</v>
      </c>
      <c r="F22" s="10">
        <f t="shared" si="0"/>
        <v>335</v>
      </c>
      <c r="G22">
        <v>18</v>
      </c>
      <c r="H22">
        <v>1</v>
      </c>
      <c r="I22">
        <v>167</v>
      </c>
      <c r="J22" s="10">
        <f t="shared" si="1"/>
        <v>186</v>
      </c>
      <c r="K22" s="49">
        <v>13560.798333333332</v>
      </c>
      <c r="L22" s="49">
        <v>763.4141666666668</v>
      </c>
      <c r="M22" s="49">
        <v>61567.696666666663</v>
      </c>
      <c r="N22" s="44">
        <f t="shared" si="2"/>
        <v>75891.909166666665</v>
      </c>
    </row>
    <row r="23" spans="1:14" x14ac:dyDescent="0.2">
      <c r="A23" s="4">
        <v>20</v>
      </c>
      <c r="B23" s="16" t="s">
        <v>23</v>
      </c>
      <c r="C23">
        <v>8</v>
      </c>
      <c r="D23">
        <v>6</v>
      </c>
      <c r="E23">
        <v>172</v>
      </c>
      <c r="F23" s="10">
        <f t="shared" si="0"/>
        <v>186</v>
      </c>
      <c r="G23">
        <v>4</v>
      </c>
      <c r="H23">
        <v>4</v>
      </c>
      <c r="I23">
        <v>124</v>
      </c>
      <c r="J23" s="10">
        <f t="shared" si="1"/>
        <v>132</v>
      </c>
      <c r="K23" s="49">
        <v>3006.8349999999996</v>
      </c>
      <c r="L23" s="49">
        <v>1732.1200000000001</v>
      </c>
      <c r="M23" s="49">
        <v>43642.22416666666</v>
      </c>
      <c r="N23" s="44">
        <f t="shared" si="2"/>
        <v>48381.179166666661</v>
      </c>
    </row>
    <row r="24" spans="1:14" x14ac:dyDescent="0.2">
      <c r="A24" s="4">
        <v>21</v>
      </c>
      <c r="B24" s="16" t="s">
        <v>24</v>
      </c>
      <c r="C24">
        <v>69</v>
      </c>
      <c r="D24">
        <v>25</v>
      </c>
      <c r="E24">
        <v>710</v>
      </c>
      <c r="F24" s="10">
        <f t="shared" si="0"/>
        <v>804</v>
      </c>
      <c r="G24">
        <v>36</v>
      </c>
      <c r="H24" s="69">
        <v>14</v>
      </c>
      <c r="I24">
        <v>401</v>
      </c>
      <c r="J24" s="10">
        <f t="shared" si="1"/>
        <v>451</v>
      </c>
      <c r="K24" s="49">
        <v>19397.646666666667</v>
      </c>
      <c r="L24" s="49">
        <v>7489.9175000000005</v>
      </c>
      <c r="M24" s="49">
        <v>170002.22416666665</v>
      </c>
      <c r="N24" s="44">
        <f t="shared" si="2"/>
        <v>196889.78833333333</v>
      </c>
    </row>
    <row r="25" spans="1:14" x14ac:dyDescent="0.2">
      <c r="A25" s="4">
        <v>22</v>
      </c>
      <c r="B25" s="15" t="s">
        <v>25</v>
      </c>
      <c r="C25">
        <v>122</v>
      </c>
      <c r="D25">
        <v>26</v>
      </c>
      <c r="E25">
        <v>644</v>
      </c>
      <c r="F25" s="10">
        <f t="shared" si="0"/>
        <v>792</v>
      </c>
      <c r="G25">
        <v>61</v>
      </c>
      <c r="H25">
        <v>15</v>
      </c>
      <c r="I25">
        <v>411</v>
      </c>
      <c r="J25" s="10">
        <f t="shared" si="1"/>
        <v>487</v>
      </c>
      <c r="K25" s="49">
        <v>32792.716666666667</v>
      </c>
      <c r="L25" s="49">
        <v>5216.5749999999998</v>
      </c>
      <c r="M25" s="49">
        <v>139141.25333333333</v>
      </c>
      <c r="N25" s="44">
        <f t="shared" si="2"/>
        <v>177150.54499999998</v>
      </c>
    </row>
    <row r="26" spans="1:14" x14ac:dyDescent="0.2">
      <c r="A26" s="4">
        <v>23</v>
      </c>
      <c r="B26" s="15" t="s">
        <v>26</v>
      </c>
      <c r="C26">
        <v>13</v>
      </c>
      <c r="D26">
        <v>7</v>
      </c>
      <c r="E26">
        <v>178</v>
      </c>
      <c r="F26" s="10">
        <f t="shared" si="0"/>
        <v>198</v>
      </c>
      <c r="G26">
        <v>8</v>
      </c>
      <c r="H26">
        <v>3</v>
      </c>
      <c r="I26">
        <v>118</v>
      </c>
      <c r="J26" s="10">
        <f t="shared" si="1"/>
        <v>129</v>
      </c>
      <c r="K26" s="49">
        <v>2357.81</v>
      </c>
      <c r="L26" s="49">
        <v>1798.5933333333332</v>
      </c>
      <c r="M26" s="49">
        <v>41402.38916666666</v>
      </c>
      <c r="N26" s="44">
        <f t="shared" si="2"/>
        <v>45558.792499999996</v>
      </c>
    </row>
    <row r="27" spans="1:14" x14ac:dyDescent="0.2">
      <c r="A27" s="4">
        <v>30</v>
      </c>
      <c r="B27" s="15" t="s">
        <v>27</v>
      </c>
      <c r="C27">
        <v>2817</v>
      </c>
      <c r="D27">
        <v>631</v>
      </c>
      <c r="E27">
        <v>3431</v>
      </c>
      <c r="F27" s="10">
        <f t="shared" si="0"/>
        <v>6879</v>
      </c>
      <c r="G27">
        <v>1645</v>
      </c>
      <c r="H27">
        <v>377</v>
      </c>
      <c r="I27">
        <v>2041</v>
      </c>
      <c r="J27" s="10">
        <f t="shared" si="1"/>
        <v>4063</v>
      </c>
      <c r="K27" s="49">
        <v>1162549.0825</v>
      </c>
      <c r="L27" s="49">
        <v>232291.52916666667</v>
      </c>
      <c r="M27" s="49">
        <v>1042607.8108333334</v>
      </c>
      <c r="N27" s="44">
        <f t="shared" si="2"/>
        <v>2437448.4225000003</v>
      </c>
    </row>
    <row r="28" spans="1:14" x14ac:dyDescent="0.2">
      <c r="A28" s="1"/>
      <c r="B28" s="27" t="s">
        <v>3</v>
      </c>
      <c r="C28" s="50">
        <f>SUM(C4:C27)</f>
        <v>5794</v>
      </c>
      <c r="D28" s="27">
        <f>SUM(D4:D27)</f>
        <v>1346</v>
      </c>
      <c r="E28" s="27">
        <f>SUM(E4:E27)</f>
        <v>17510</v>
      </c>
      <c r="F28" s="28">
        <f>SUM(F4:F27)</f>
        <v>24650</v>
      </c>
      <c r="G28" s="61">
        <f t="shared" ref="G28:N28" si="3">SUM(G4:G27)</f>
        <v>3329</v>
      </c>
      <c r="H28" s="61">
        <f>SUM(H4:H27)</f>
        <v>772</v>
      </c>
      <c r="I28" s="61">
        <f t="shared" si="3"/>
        <v>10540</v>
      </c>
      <c r="J28" s="62">
        <f t="shared" si="3"/>
        <v>14641</v>
      </c>
      <c r="K28" s="47">
        <f t="shared" si="3"/>
        <v>2424919.1091666669</v>
      </c>
      <c r="L28" s="47">
        <f>SUM(L4:L27)</f>
        <v>488202.89916666667</v>
      </c>
      <c r="M28" s="47">
        <f t="shared" si="3"/>
        <v>5266123.9366666675</v>
      </c>
      <c r="N28" s="48">
        <f t="shared" si="3"/>
        <v>8179245.9449999994</v>
      </c>
    </row>
    <row r="29" spans="1:14" x14ac:dyDescent="0.2">
      <c r="N29" s="49"/>
    </row>
    <row r="30" spans="1:14" x14ac:dyDescent="0.2">
      <c r="E30" s="70"/>
      <c r="N30" s="49"/>
    </row>
    <row r="31" spans="1:14" x14ac:dyDescent="0.2">
      <c r="N31" s="49"/>
    </row>
  </sheetData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C1" workbookViewId="0">
      <selection activeCell="K15" sqref="K15"/>
    </sheetView>
  </sheetViews>
  <sheetFormatPr defaultRowHeight="15" x14ac:dyDescent="0.2"/>
  <cols>
    <col min="1" max="1" width="3.33203125" customWidth="1"/>
    <col min="2" max="2" width="11" customWidth="1"/>
    <col min="3" max="3" width="6.44140625" customWidth="1"/>
    <col min="4" max="4" width="6.88671875" customWidth="1"/>
    <col min="5" max="5" width="7.88671875" customWidth="1"/>
    <col min="6" max="6" width="7.6640625" customWidth="1"/>
    <col min="7" max="8" width="7.109375" customWidth="1"/>
    <col min="9" max="10" width="7.5546875" customWidth="1"/>
    <col min="11" max="12" width="11.109375" customWidth="1"/>
    <col min="13" max="13" width="12" customWidth="1"/>
    <col min="14" max="14" width="11.44140625" customWidth="1"/>
    <col min="15" max="15" width="3.109375" customWidth="1"/>
  </cols>
  <sheetData>
    <row r="1" spans="1:14" ht="15.75" x14ac:dyDescent="0.25">
      <c r="D1" s="13" t="s">
        <v>51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35</v>
      </c>
      <c r="D4">
        <v>27</v>
      </c>
      <c r="E4">
        <v>447</v>
      </c>
      <c r="F4" s="10">
        <f t="shared" ref="F4:F27" si="0">SUM(C4:E4)</f>
        <v>509</v>
      </c>
      <c r="G4">
        <v>18</v>
      </c>
      <c r="H4">
        <v>16</v>
      </c>
      <c r="I4">
        <v>266</v>
      </c>
      <c r="J4" s="10">
        <f t="shared" ref="J4:J27" si="1">SUM(G4:I4)</f>
        <v>300</v>
      </c>
      <c r="K4" s="49">
        <v>8660.9141666666674</v>
      </c>
      <c r="L4" s="49">
        <v>7426.4883333333337</v>
      </c>
      <c r="M4" s="49">
        <v>97307.231666666674</v>
      </c>
      <c r="N4" s="44">
        <f t="shared" ref="N4:N27" si="2">SUM(K4:M4)</f>
        <v>113394.63416666667</v>
      </c>
    </row>
    <row r="5" spans="1:14" x14ac:dyDescent="0.2">
      <c r="A5" s="4">
        <v>2</v>
      </c>
      <c r="B5" s="15" t="s">
        <v>5</v>
      </c>
      <c r="C5">
        <v>117</v>
      </c>
      <c r="D5">
        <v>43</v>
      </c>
      <c r="E5">
        <v>716</v>
      </c>
      <c r="F5" s="10">
        <f t="shared" si="0"/>
        <v>876</v>
      </c>
      <c r="G5">
        <v>59</v>
      </c>
      <c r="H5">
        <v>20</v>
      </c>
      <c r="I5">
        <v>396</v>
      </c>
      <c r="J5" s="10">
        <f t="shared" si="1"/>
        <v>475</v>
      </c>
      <c r="K5" s="49">
        <v>37686.01416666666</v>
      </c>
      <c r="L5" s="49">
        <v>15117.245000000001</v>
      </c>
      <c r="M5" s="49">
        <v>212185.87</v>
      </c>
      <c r="N5" s="44">
        <f t="shared" si="2"/>
        <v>264989.12916666665</v>
      </c>
    </row>
    <row r="6" spans="1:14" x14ac:dyDescent="0.2">
      <c r="A6" s="4">
        <v>3</v>
      </c>
      <c r="B6" s="15" t="s">
        <v>6</v>
      </c>
      <c r="C6">
        <v>489</v>
      </c>
      <c r="D6">
        <v>117</v>
      </c>
      <c r="E6">
        <v>2774</v>
      </c>
      <c r="F6" s="10">
        <f t="shared" si="0"/>
        <v>3380</v>
      </c>
      <c r="G6">
        <v>278</v>
      </c>
      <c r="H6">
        <v>67</v>
      </c>
      <c r="I6">
        <v>1675</v>
      </c>
      <c r="J6" s="10">
        <f t="shared" si="1"/>
        <v>2020</v>
      </c>
      <c r="K6" s="49">
        <v>217497.39916666667</v>
      </c>
      <c r="L6" s="49">
        <v>44957.011666666665</v>
      </c>
      <c r="M6" s="49">
        <v>964513.04083333339</v>
      </c>
      <c r="N6" s="44">
        <f t="shared" si="2"/>
        <v>1226967.4516666667</v>
      </c>
    </row>
    <row r="7" spans="1:14" x14ac:dyDescent="0.2">
      <c r="A7" s="4">
        <v>4</v>
      </c>
      <c r="B7" s="15" t="s">
        <v>7</v>
      </c>
      <c r="C7">
        <v>36</v>
      </c>
      <c r="D7">
        <v>12</v>
      </c>
      <c r="E7">
        <v>335</v>
      </c>
      <c r="F7" s="10">
        <f t="shared" si="0"/>
        <v>383</v>
      </c>
      <c r="G7">
        <v>19</v>
      </c>
      <c r="H7">
        <v>8</v>
      </c>
      <c r="I7">
        <v>201</v>
      </c>
      <c r="J7" s="10">
        <f t="shared" si="1"/>
        <v>228</v>
      </c>
      <c r="K7" s="49">
        <v>13884.010833333334</v>
      </c>
      <c r="L7" s="49">
        <v>3581.4025000000001</v>
      </c>
      <c r="M7" s="49">
        <v>95308.969166666662</v>
      </c>
      <c r="N7" s="44">
        <f t="shared" si="2"/>
        <v>112774.38249999999</v>
      </c>
    </row>
    <row r="8" spans="1:14" x14ac:dyDescent="0.2">
      <c r="A8" s="4">
        <v>5</v>
      </c>
      <c r="B8" s="15" t="s">
        <v>8</v>
      </c>
      <c r="C8">
        <v>26</v>
      </c>
      <c r="D8">
        <v>1</v>
      </c>
      <c r="E8">
        <v>197</v>
      </c>
      <c r="F8" s="10">
        <f t="shared" si="0"/>
        <v>224</v>
      </c>
      <c r="G8">
        <v>14</v>
      </c>
      <c r="H8">
        <v>1</v>
      </c>
      <c r="I8">
        <v>108</v>
      </c>
      <c r="J8" s="10">
        <f t="shared" si="1"/>
        <v>123</v>
      </c>
      <c r="K8" s="49">
        <v>8589.6525000000001</v>
      </c>
      <c r="L8" s="39">
        <v>112.06</v>
      </c>
      <c r="M8" s="49">
        <v>50099.73583333334</v>
      </c>
      <c r="N8" s="44">
        <f t="shared" si="2"/>
        <v>58801.448333333341</v>
      </c>
    </row>
    <row r="9" spans="1:14" x14ac:dyDescent="0.2">
      <c r="A9" s="4">
        <v>6</v>
      </c>
      <c r="B9" s="15" t="s">
        <v>9</v>
      </c>
      <c r="C9">
        <v>42</v>
      </c>
      <c r="D9">
        <v>13</v>
      </c>
      <c r="E9">
        <v>442</v>
      </c>
      <c r="F9" s="10">
        <f t="shared" si="0"/>
        <v>497</v>
      </c>
      <c r="G9">
        <v>25</v>
      </c>
      <c r="H9" s="69">
        <v>6</v>
      </c>
      <c r="I9">
        <v>284</v>
      </c>
      <c r="J9" s="10">
        <f t="shared" si="1"/>
        <v>315</v>
      </c>
      <c r="K9" s="49">
        <v>20883.026666666668</v>
      </c>
      <c r="L9" s="49">
        <v>4984.8499999999995</v>
      </c>
      <c r="M9" s="49">
        <v>129319.21166666667</v>
      </c>
      <c r="N9" s="44">
        <f t="shared" si="2"/>
        <v>155187.08833333335</v>
      </c>
    </row>
    <row r="10" spans="1:14" x14ac:dyDescent="0.2">
      <c r="A10" s="4">
        <v>7</v>
      </c>
      <c r="B10" s="15" t="s">
        <v>10</v>
      </c>
      <c r="C10">
        <v>112</v>
      </c>
      <c r="D10">
        <v>30</v>
      </c>
      <c r="E10">
        <v>291</v>
      </c>
      <c r="F10" s="10">
        <f t="shared" si="0"/>
        <v>433</v>
      </c>
      <c r="G10">
        <v>55</v>
      </c>
      <c r="H10" s="69">
        <v>16</v>
      </c>
      <c r="I10">
        <v>156</v>
      </c>
      <c r="J10" s="10">
        <f t="shared" si="1"/>
        <v>227</v>
      </c>
      <c r="K10" s="49">
        <v>30916.210000000003</v>
      </c>
      <c r="L10" s="49">
        <v>8390.2649999999994</v>
      </c>
      <c r="M10" s="49">
        <v>77764.645833333328</v>
      </c>
      <c r="N10" s="44">
        <f t="shared" si="2"/>
        <v>117071.12083333333</v>
      </c>
    </row>
    <row r="11" spans="1:14" x14ac:dyDescent="0.2">
      <c r="A11" s="4">
        <v>8</v>
      </c>
      <c r="B11" s="15" t="s">
        <v>11</v>
      </c>
      <c r="C11">
        <v>36</v>
      </c>
      <c r="D11">
        <v>6</v>
      </c>
      <c r="E11">
        <v>506</v>
      </c>
      <c r="F11" s="10">
        <f t="shared" si="0"/>
        <v>548</v>
      </c>
      <c r="G11">
        <v>15</v>
      </c>
      <c r="H11">
        <v>5</v>
      </c>
      <c r="I11">
        <v>304</v>
      </c>
      <c r="J11" s="10">
        <f t="shared" si="1"/>
        <v>324</v>
      </c>
      <c r="K11" s="49">
        <v>14715.545</v>
      </c>
      <c r="L11" s="49">
        <v>2840.4349999999999</v>
      </c>
      <c r="M11" s="49">
        <v>163276.95583333334</v>
      </c>
      <c r="N11" s="44">
        <f t="shared" si="2"/>
        <v>180832.93583333335</v>
      </c>
    </row>
    <row r="12" spans="1:14" x14ac:dyDescent="0.2">
      <c r="A12" s="4">
        <v>9</v>
      </c>
      <c r="B12" s="15" t="s">
        <v>12</v>
      </c>
      <c r="C12">
        <v>19</v>
      </c>
      <c r="D12">
        <v>4</v>
      </c>
      <c r="E12">
        <v>312</v>
      </c>
      <c r="F12" s="10">
        <f t="shared" si="0"/>
        <v>335</v>
      </c>
      <c r="G12">
        <v>11</v>
      </c>
      <c r="H12">
        <v>3</v>
      </c>
      <c r="I12">
        <v>203</v>
      </c>
      <c r="J12" s="10">
        <f t="shared" si="1"/>
        <v>217</v>
      </c>
      <c r="K12" s="49">
        <v>4897.3274999999994</v>
      </c>
      <c r="L12" s="49">
        <v>1286.7508333333333</v>
      </c>
      <c r="M12" s="49">
        <v>80857.822500000009</v>
      </c>
      <c r="N12" s="44">
        <f t="shared" si="2"/>
        <v>87041.900833333348</v>
      </c>
    </row>
    <row r="13" spans="1:14" x14ac:dyDescent="0.2">
      <c r="A13" s="4">
        <v>10</v>
      </c>
      <c r="B13" s="15" t="s">
        <v>13</v>
      </c>
      <c r="C13">
        <v>107</v>
      </c>
      <c r="D13">
        <v>24</v>
      </c>
      <c r="E13">
        <v>553</v>
      </c>
      <c r="F13" s="10">
        <f t="shared" si="0"/>
        <v>684</v>
      </c>
      <c r="G13">
        <v>55</v>
      </c>
      <c r="H13">
        <v>15</v>
      </c>
      <c r="I13">
        <v>334</v>
      </c>
      <c r="J13" s="10">
        <f t="shared" si="1"/>
        <v>404</v>
      </c>
      <c r="K13" s="49">
        <v>44231.384166666663</v>
      </c>
      <c r="L13" s="49">
        <v>8414.9974999999995</v>
      </c>
      <c r="M13" s="49">
        <v>156228.43166666664</v>
      </c>
      <c r="N13" s="44">
        <f t="shared" si="2"/>
        <v>208874.8133333333</v>
      </c>
    </row>
    <row r="14" spans="1:14" x14ac:dyDescent="0.2">
      <c r="A14" s="4">
        <v>11</v>
      </c>
      <c r="B14" s="15" t="s">
        <v>14</v>
      </c>
      <c r="C14">
        <v>10</v>
      </c>
      <c r="D14">
        <v>0</v>
      </c>
      <c r="E14">
        <v>95</v>
      </c>
      <c r="F14" s="10">
        <f t="shared" si="0"/>
        <v>105</v>
      </c>
      <c r="G14">
        <v>6</v>
      </c>
      <c r="H14">
        <v>0</v>
      </c>
      <c r="I14">
        <v>59</v>
      </c>
      <c r="J14" s="10">
        <f t="shared" si="1"/>
        <v>65</v>
      </c>
      <c r="K14" s="49">
        <v>1867.3741666666667</v>
      </c>
      <c r="L14" s="39">
        <v>0</v>
      </c>
      <c r="M14" s="49">
        <v>16425.564999999999</v>
      </c>
      <c r="N14" s="44">
        <f t="shared" si="2"/>
        <v>18292.939166666667</v>
      </c>
    </row>
    <row r="15" spans="1:14" x14ac:dyDescent="0.2">
      <c r="A15" s="4">
        <v>12</v>
      </c>
      <c r="B15" s="15" t="s">
        <v>15</v>
      </c>
      <c r="C15">
        <v>202</v>
      </c>
      <c r="D15">
        <v>60</v>
      </c>
      <c r="E15">
        <v>785</v>
      </c>
      <c r="F15" s="10">
        <f t="shared" si="0"/>
        <v>1047</v>
      </c>
      <c r="G15">
        <v>111</v>
      </c>
      <c r="H15">
        <v>29</v>
      </c>
      <c r="I15">
        <v>467</v>
      </c>
      <c r="J15" s="10">
        <f t="shared" si="1"/>
        <v>607</v>
      </c>
      <c r="K15" s="49">
        <v>81638.992500000008</v>
      </c>
      <c r="L15" s="39">
        <v>24431.712499999998</v>
      </c>
      <c r="M15" s="49">
        <v>242561.42083333337</v>
      </c>
      <c r="N15" s="44">
        <f t="shared" si="2"/>
        <v>348632.12583333335</v>
      </c>
    </row>
    <row r="16" spans="1:14" x14ac:dyDescent="0.2">
      <c r="A16" s="4">
        <v>13</v>
      </c>
      <c r="B16" s="15" t="s">
        <v>16</v>
      </c>
      <c r="C16">
        <v>187</v>
      </c>
      <c r="D16">
        <v>34</v>
      </c>
      <c r="E16">
        <v>482</v>
      </c>
      <c r="F16" s="10">
        <f t="shared" si="0"/>
        <v>703</v>
      </c>
      <c r="G16">
        <v>96</v>
      </c>
      <c r="H16" s="69">
        <v>17</v>
      </c>
      <c r="I16">
        <v>299</v>
      </c>
      <c r="J16" s="10">
        <f t="shared" si="1"/>
        <v>412</v>
      </c>
      <c r="K16" s="49">
        <v>105827.55083333334</v>
      </c>
      <c r="L16" s="49">
        <v>18919.625833333335</v>
      </c>
      <c r="M16" s="49">
        <v>195075.07499999998</v>
      </c>
      <c r="N16" s="44">
        <f t="shared" si="2"/>
        <v>319822.25166666665</v>
      </c>
    </row>
    <row r="17" spans="1:14" x14ac:dyDescent="0.2">
      <c r="A17" s="4">
        <v>14</v>
      </c>
      <c r="B17" s="15" t="s">
        <v>17</v>
      </c>
      <c r="C17">
        <v>11</v>
      </c>
      <c r="D17">
        <v>7</v>
      </c>
      <c r="E17">
        <v>90</v>
      </c>
      <c r="F17" s="10">
        <f t="shared" si="0"/>
        <v>108</v>
      </c>
      <c r="G17">
        <v>5</v>
      </c>
      <c r="H17">
        <v>4</v>
      </c>
      <c r="I17">
        <v>53</v>
      </c>
      <c r="J17" s="10">
        <f t="shared" si="1"/>
        <v>62</v>
      </c>
      <c r="K17" s="49">
        <v>2987.1508333333331</v>
      </c>
      <c r="L17" s="49">
        <v>1288.5383333333334</v>
      </c>
      <c r="M17" s="49">
        <v>20025.178333333333</v>
      </c>
      <c r="N17" s="44">
        <f t="shared" si="2"/>
        <v>24300.8675</v>
      </c>
    </row>
    <row r="18" spans="1:14" x14ac:dyDescent="0.2">
      <c r="A18" s="4">
        <v>15</v>
      </c>
      <c r="B18" s="15" t="s">
        <v>18</v>
      </c>
      <c r="C18">
        <v>240</v>
      </c>
      <c r="D18">
        <v>97</v>
      </c>
      <c r="E18">
        <v>1200</v>
      </c>
      <c r="F18" s="10">
        <f t="shared" si="0"/>
        <v>1537</v>
      </c>
      <c r="G18">
        <v>140</v>
      </c>
      <c r="H18">
        <v>50</v>
      </c>
      <c r="I18">
        <v>720</v>
      </c>
      <c r="J18" s="10">
        <f t="shared" si="1"/>
        <v>910</v>
      </c>
      <c r="K18" s="49">
        <v>124281.71166666667</v>
      </c>
      <c r="L18" s="49">
        <v>41109.466666666667</v>
      </c>
      <c r="M18" s="49">
        <v>465943.97416666668</v>
      </c>
      <c r="N18" s="44">
        <f t="shared" si="2"/>
        <v>631335.15250000008</v>
      </c>
    </row>
    <row r="19" spans="1:14" x14ac:dyDescent="0.2">
      <c r="A19" s="4">
        <v>16</v>
      </c>
      <c r="B19" s="15" t="s">
        <v>19</v>
      </c>
      <c r="C19">
        <v>1100</v>
      </c>
      <c r="D19">
        <v>111</v>
      </c>
      <c r="E19">
        <v>2323</v>
      </c>
      <c r="F19" s="10">
        <f t="shared" si="0"/>
        <v>3534</v>
      </c>
      <c r="G19">
        <v>630</v>
      </c>
      <c r="H19">
        <v>58</v>
      </c>
      <c r="I19">
        <v>1346</v>
      </c>
      <c r="J19" s="10">
        <f t="shared" si="1"/>
        <v>2034</v>
      </c>
      <c r="K19" s="49">
        <v>518471.88250000001</v>
      </c>
      <c r="L19" s="49">
        <v>42206.514999999999</v>
      </c>
      <c r="M19" s="49">
        <v>795357.37666666659</v>
      </c>
      <c r="N19" s="44">
        <f t="shared" si="2"/>
        <v>1356035.7741666664</v>
      </c>
    </row>
    <row r="20" spans="1:14" x14ac:dyDescent="0.2">
      <c r="A20" s="4">
        <v>17</v>
      </c>
      <c r="B20" s="15" t="s">
        <v>20</v>
      </c>
      <c r="C20">
        <v>11</v>
      </c>
      <c r="D20">
        <v>10</v>
      </c>
      <c r="E20">
        <v>144</v>
      </c>
      <c r="F20" s="10">
        <f t="shared" si="0"/>
        <v>165</v>
      </c>
      <c r="G20">
        <v>5</v>
      </c>
      <c r="H20">
        <v>6</v>
      </c>
      <c r="I20">
        <v>99</v>
      </c>
      <c r="J20" s="10">
        <f t="shared" si="1"/>
        <v>110</v>
      </c>
      <c r="K20" s="49">
        <v>3065.4866666666662</v>
      </c>
      <c r="L20" s="49">
        <v>3372.8283333333334</v>
      </c>
      <c r="M20" s="49">
        <v>34766.095000000001</v>
      </c>
      <c r="N20" s="44">
        <f t="shared" si="2"/>
        <v>41204.410000000003</v>
      </c>
    </row>
    <row r="21" spans="1:14" x14ac:dyDescent="0.2">
      <c r="A21" s="4">
        <v>18</v>
      </c>
      <c r="B21" s="15" t="s">
        <v>21</v>
      </c>
      <c r="C21">
        <v>56</v>
      </c>
      <c r="D21">
        <v>24</v>
      </c>
      <c r="E21">
        <v>329</v>
      </c>
      <c r="F21" s="10">
        <f t="shared" si="0"/>
        <v>409</v>
      </c>
      <c r="G21">
        <v>31</v>
      </c>
      <c r="H21">
        <v>12</v>
      </c>
      <c r="I21">
        <v>176</v>
      </c>
      <c r="J21" s="10">
        <f t="shared" si="1"/>
        <v>219</v>
      </c>
      <c r="K21" s="49">
        <v>14447.755833333335</v>
      </c>
      <c r="L21" s="49">
        <v>4922.5908333333336</v>
      </c>
      <c r="M21" s="49">
        <v>74915.825833333351</v>
      </c>
      <c r="N21" s="44">
        <f t="shared" si="2"/>
        <v>94286.172500000015</v>
      </c>
    </row>
    <row r="22" spans="1:14" x14ac:dyDescent="0.2">
      <c r="A22" s="4">
        <v>19</v>
      </c>
      <c r="B22" s="15" t="s">
        <v>22</v>
      </c>
      <c r="C22">
        <v>54</v>
      </c>
      <c r="D22">
        <v>4</v>
      </c>
      <c r="E22">
        <v>292</v>
      </c>
      <c r="F22" s="10">
        <f t="shared" si="0"/>
        <v>350</v>
      </c>
      <c r="G22">
        <v>22</v>
      </c>
      <c r="H22">
        <v>1</v>
      </c>
      <c r="I22">
        <v>170</v>
      </c>
      <c r="J22" s="10">
        <f t="shared" si="1"/>
        <v>193</v>
      </c>
      <c r="K22" s="49">
        <v>15300.555833333334</v>
      </c>
      <c r="L22" s="49">
        <v>2056.1666666666665</v>
      </c>
      <c r="M22" s="49">
        <v>67430.989166666666</v>
      </c>
      <c r="N22" s="44">
        <f t="shared" si="2"/>
        <v>84787.71166666667</v>
      </c>
    </row>
    <row r="23" spans="1:14" x14ac:dyDescent="0.2">
      <c r="A23" s="4">
        <v>20</v>
      </c>
      <c r="B23" s="16" t="s">
        <v>23</v>
      </c>
      <c r="C23">
        <v>3</v>
      </c>
      <c r="D23">
        <v>9</v>
      </c>
      <c r="E23">
        <v>191</v>
      </c>
      <c r="F23" s="10">
        <f t="shared" si="0"/>
        <v>203</v>
      </c>
      <c r="G23">
        <v>2</v>
      </c>
      <c r="H23">
        <v>5</v>
      </c>
      <c r="I23">
        <v>131</v>
      </c>
      <c r="J23" s="10">
        <f t="shared" si="1"/>
        <v>138</v>
      </c>
      <c r="K23" s="49">
        <v>1280.6733333333334</v>
      </c>
      <c r="L23" s="49">
        <v>3119.978333333333</v>
      </c>
      <c r="M23" s="49">
        <v>47459.869166666671</v>
      </c>
      <c r="N23" s="44">
        <f t="shared" si="2"/>
        <v>51860.520833333336</v>
      </c>
    </row>
    <row r="24" spans="1:14" x14ac:dyDescent="0.2">
      <c r="A24" s="4">
        <v>21</v>
      </c>
      <c r="B24" s="16" t="s">
        <v>24</v>
      </c>
      <c r="C24">
        <v>64</v>
      </c>
      <c r="D24">
        <v>30</v>
      </c>
      <c r="E24">
        <v>731</v>
      </c>
      <c r="F24" s="10">
        <f t="shared" si="0"/>
        <v>825</v>
      </c>
      <c r="G24">
        <v>33</v>
      </c>
      <c r="H24" s="69">
        <v>16</v>
      </c>
      <c r="I24">
        <v>408</v>
      </c>
      <c r="J24" s="10">
        <f t="shared" si="1"/>
        <v>457</v>
      </c>
      <c r="K24" s="49">
        <v>18821.313333333335</v>
      </c>
      <c r="L24" s="49">
        <v>9764.9175000000014</v>
      </c>
      <c r="M24" s="49">
        <v>187745.95666666667</v>
      </c>
      <c r="N24" s="44">
        <f t="shared" si="2"/>
        <v>216332.1875</v>
      </c>
    </row>
    <row r="25" spans="1:14" x14ac:dyDescent="0.2">
      <c r="A25" s="4">
        <v>22</v>
      </c>
      <c r="B25" s="15" t="s">
        <v>25</v>
      </c>
      <c r="C25">
        <v>140</v>
      </c>
      <c r="D25">
        <v>28</v>
      </c>
      <c r="E25">
        <v>680</v>
      </c>
      <c r="F25" s="10">
        <f t="shared" si="0"/>
        <v>848</v>
      </c>
      <c r="G25">
        <v>65</v>
      </c>
      <c r="H25">
        <v>15</v>
      </c>
      <c r="I25">
        <v>431</v>
      </c>
      <c r="J25" s="10">
        <f t="shared" si="1"/>
        <v>511</v>
      </c>
      <c r="K25" s="49">
        <v>36799.370833333334</v>
      </c>
      <c r="L25" s="49">
        <v>6593.123333333333</v>
      </c>
      <c r="M25" s="49">
        <v>145379.715</v>
      </c>
      <c r="N25" s="44">
        <f t="shared" si="2"/>
        <v>188772.20916666667</v>
      </c>
    </row>
    <row r="26" spans="1:14" x14ac:dyDescent="0.2">
      <c r="A26" s="4">
        <v>23</v>
      </c>
      <c r="B26" s="15" t="s">
        <v>26</v>
      </c>
      <c r="C26">
        <v>10</v>
      </c>
      <c r="D26">
        <v>7</v>
      </c>
      <c r="E26">
        <v>194</v>
      </c>
      <c r="F26" s="10">
        <f t="shared" si="0"/>
        <v>211</v>
      </c>
      <c r="G26">
        <v>6</v>
      </c>
      <c r="H26">
        <v>3</v>
      </c>
      <c r="I26">
        <v>121</v>
      </c>
      <c r="J26" s="10">
        <f t="shared" si="1"/>
        <v>130</v>
      </c>
      <c r="K26" s="49">
        <v>2184.3791666666666</v>
      </c>
      <c r="L26" s="49">
        <v>1798.5933333333332</v>
      </c>
      <c r="M26" s="49">
        <v>46956.769166666665</v>
      </c>
      <c r="N26" s="44">
        <f t="shared" si="2"/>
        <v>50939.741666666669</v>
      </c>
    </row>
    <row r="27" spans="1:14" x14ac:dyDescent="0.2">
      <c r="A27" s="4">
        <v>30</v>
      </c>
      <c r="B27" s="15" t="s">
        <v>27</v>
      </c>
      <c r="C27">
        <v>2946</v>
      </c>
      <c r="D27">
        <v>649</v>
      </c>
      <c r="E27">
        <v>3400</v>
      </c>
      <c r="F27" s="10">
        <f t="shared" si="0"/>
        <v>6995</v>
      </c>
      <c r="G27">
        <v>1689</v>
      </c>
      <c r="H27">
        <v>376</v>
      </c>
      <c r="I27">
        <v>2005</v>
      </c>
      <c r="J27" s="10">
        <f t="shared" si="1"/>
        <v>4070</v>
      </c>
      <c r="K27" s="49">
        <v>1235760.0125</v>
      </c>
      <c r="L27" s="49">
        <v>248942.30833333332</v>
      </c>
      <c r="M27" s="49">
        <v>1063463.2666666668</v>
      </c>
      <c r="N27" s="44">
        <f t="shared" si="2"/>
        <v>2548165.5875000004</v>
      </c>
    </row>
    <row r="28" spans="1:14" x14ac:dyDescent="0.2">
      <c r="A28" s="1"/>
      <c r="B28" s="27" t="s">
        <v>3</v>
      </c>
      <c r="C28" s="50">
        <f>SUM(C4:C27)</f>
        <v>6053</v>
      </c>
      <c r="D28" s="27">
        <f>SUM(D4:D27)</f>
        <v>1347</v>
      </c>
      <c r="E28" s="27">
        <f>SUM(E4:E27)</f>
        <v>17509</v>
      </c>
      <c r="F28" s="28">
        <f>SUM(F4:F27)</f>
        <v>24909</v>
      </c>
      <c r="G28" s="61">
        <f t="shared" ref="G28:N28" si="3">SUM(G4:G27)</f>
        <v>3390</v>
      </c>
      <c r="H28" s="61">
        <f>SUM(H4:H27)</f>
        <v>749</v>
      </c>
      <c r="I28" s="61">
        <f t="shared" si="3"/>
        <v>10412</v>
      </c>
      <c r="J28" s="62">
        <f t="shared" si="3"/>
        <v>14551</v>
      </c>
      <c r="K28" s="47">
        <f t="shared" si="3"/>
        <v>2564695.6941666668</v>
      </c>
      <c r="L28" s="47">
        <f>SUM(L4:L27)</f>
        <v>505637.87083333323</v>
      </c>
      <c r="M28" s="47">
        <f t="shared" si="3"/>
        <v>5430368.9916666672</v>
      </c>
      <c r="N28" s="48">
        <f t="shared" si="3"/>
        <v>8500702.5566666666</v>
      </c>
    </row>
    <row r="29" spans="1:14" x14ac:dyDescent="0.2">
      <c r="N29" s="49"/>
    </row>
    <row r="30" spans="1:14" x14ac:dyDescent="0.2">
      <c r="E30" s="70"/>
      <c r="N30" s="49"/>
    </row>
    <row r="31" spans="1:14" x14ac:dyDescent="0.2">
      <c r="N31" s="49"/>
    </row>
  </sheetData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C13" workbookViewId="0">
      <selection activeCell="N14" sqref="N14"/>
    </sheetView>
  </sheetViews>
  <sheetFormatPr defaultRowHeight="15" x14ac:dyDescent="0.2"/>
  <cols>
    <col min="1" max="1" width="3.33203125" customWidth="1"/>
    <col min="2" max="2" width="11" customWidth="1"/>
    <col min="3" max="3" width="6.44140625" customWidth="1"/>
    <col min="4" max="4" width="6.88671875" customWidth="1"/>
    <col min="5" max="5" width="7.88671875" customWidth="1"/>
    <col min="6" max="6" width="7.6640625" customWidth="1"/>
    <col min="7" max="8" width="7.109375" customWidth="1"/>
    <col min="9" max="10" width="7.5546875" customWidth="1"/>
    <col min="11" max="11" width="14.88671875" customWidth="1"/>
    <col min="12" max="12" width="3.109375" customWidth="1"/>
  </cols>
  <sheetData>
    <row r="1" spans="1:13" ht="15.75" x14ac:dyDescent="0.25">
      <c r="D1" s="13" t="s">
        <v>54</v>
      </c>
      <c r="M1" s="76"/>
    </row>
    <row r="2" spans="1:13" ht="15.75" x14ac:dyDescent="0.25">
      <c r="C2" s="71" t="s">
        <v>52</v>
      </c>
      <c r="D2" s="2"/>
      <c r="E2" s="2"/>
      <c r="F2" s="3"/>
      <c r="G2" s="72" t="s">
        <v>53</v>
      </c>
      <c r="H2" s="2"/>
      <c r="I2" s="2"/>
      <c r="J2" s="3"/>
      <c r="K2" s="75" t="s">
        <v>55</v>
      </c>
    </row>
    <row r="3" spans="1:13" ht="15.75" x14ac:dyDescent="0.25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75" t="s">
        <v>56</v>
      </c>
    </row>
    <row r="4" spans="1:13" ht="15.75" x14ac:dyDescent="0.25">
      <c r="A4" s="4">
        <v>1</v>
      </c>
      <c r="B4" s="15" t="s">
        <v>4</v>
      </c>
      <c r="C4" s="73">
        <f>AVERAGE('Jul 08'!C4,'Aug 08'!C4,'Sep 08'!C4,'Oct 08'!C4,'Nov 08'!C4,'Dec 08'!C4,'Jan 09'!C4,'Feb 09'!C4,'Mar 09'!C4,'Apr 09'!C4,'May 09'!C4,'June 09'!C4)</f>
        <v>32.666666666666664</v>
      </c>
      <c r="D4" s="73">
        <f>AVERAGE('Jul 08'!D4,'Aug 08'!D4,'Sep 08'!D4,'Oct 08'!D4,'Nov 08'!D4,'Dec 08'!D4,'Jan 09'!D4,'Feb 09'!D4,'Mar 09'!D4,'Apr 09'!D4,'May 09'!D4,'June 09'!D4)</f>
        <v>27.166666666666668</v>
      </c>
      <c r="E4" s="73">
        <f>AVERAGE('Jul 08'!E4,'Aug 08'!E4,'Sep 08'!E4,'Oct 08'!E4,'Nov 08'!E4,'Dec 08'!E4,'Jan 09'!E4,'Feb 09'!E4,'Mar 09'!E4,'Apr 09'!E4,'May 09'!E4,'June 09'!E4)</f>
        <v>429.83333333333331</v>
      </c>
      <c r="F4" s="10">
        <f t="shared" ref="F4:F27" si="0">SUM(C4:E4)</f>
        <v>489.66666666666663</v>
      </c>
      <c r="G4" s="73">
        <f>AVERAGE('Jul 08'!G4,'Aug 08'!G4,'Sep 08'!G4,'Oct 08'!G4,'Nov 08'!G4,'Dec 08'!G4,'Jan 09'!G4,'Feb 09'!G4,'Mar 09'!G4,'Apr 09'!G4,'May 09'!G4,'June 09'!G4)</f>
        <v>16.333333333333332</v>
      </c>
      <c r="H4" s="73">
        <f>AVERAGE('Jul 08'!H4,'Aug 08'!H4,'Sep 08'!H4,'Oct 08'!H4,'Nov 08'!H4,'Dec 08'!H4,'Jan 09'!H4,'Feb 09'!H4,'Mar 09'!H4,'Apr 09'!H4,'May 09'!H4,'June 09'!H4)</f>
        <v>16</v>
      </c>
      <c r="I4" s="73">
        <f>AVERAGE('Jul 08'!I4,'Aug 08'!I4,'Sep 08'!I4,'Oct 08'!I4,'Nov 08'!I4,'Dec 08'!I4,'Jan 09'!I4,'Feb 09'!I4,'Mar 09'!I4,'Apr 09'!I4,'May 09'!I4,'June 09'!I4)</f>
        <v>254</v>
      </c>
      <c r="J4" s="10">
        <f t="shared" ref="J4:J27" si="1">SUM(G4:I4)</f>
        <v>286.33333333333331</v>
      </c>
      <c r="K4" s="77">
        <v>1224416.95</v>
      </c>
    </row>
    <row r="5" spans="1:13" ht="15.75" x14ac:dyDescent="0.25">
      <c r="A5" s="4">
        <v>2</v>
      </c>
      <c r="B5" s="15" t="s">
        <v>5</v>
      </c>
      <c r="C5" s="73">
        <f>AVERAGE('Jul 08'!C5,'Aug 08'!C5,'Sep 08'!C5,'Oct 08'!C5,'Nov 08'!C5,'Dec 08'!C5,'Jan 09'!C5,'Feb 09'!C5,'Mar 09'!C5,'Apr 09'!C5,'May 09'!C5,'June 09'!C5)</f>
        <v>108.25</v>
      </c>
      <c r="D5" s="73">
        <f>AVERAGE('Jul 08'!D5,'Aug 08'!D5,'Sep 08'!D5,'Oct 08'!D5,'Nov 08'!D5,'Dec 08'!D5,'Jan 09'!D5,'Feb 09'!D5,'Mar 09'!D5,'Apr 09'!D5,'May 09'!D5,'June 09'!D5)</f>
        <v>52.833333333333336</v>
      </c>
      <c r="E5" s="73">
        <f>AVERAGE('Jul 08'!E5,'Aug 08'!E5,'Sep 08'!E5,'Oct 08'!E5,'Nov 08'!E5,'Dec 08'!E5,'Jan 09'!E5,'Feb 09'!E5,'Mar 09'!E5,'Apr 09'!E5,'May 09'!E5,'June 09'!E5)</f>
        <v>701.91666666666663</v>
      </c>
      <c r="F5" s="10">
        <f t="shared" si="0"/>
        <v>863</v>
      </c>
      <c r="G5" s="73">
        <f>AVERAGE('Jul 08'!G5,'Aug 08'!G5,'Sep 08'!G5,'Oct 08'!G5,'Nov 08'!G5,'Dec 08'!G5,'Jan 09'!G5,'Feb 09'!G5,'Mar 09'!G5,'Apr 09'!G5,'May 09'!G5,'June 09'!G5)</f>
        <v>60.583333333333336</v>
      </c>
      <c r="H5" s="73">
        <f>AVERAGE('Jul 08'!H5,'Aug 08'!H5,'Sep 08'!H5,'Oct 08'!H5,'Nov 08'!H5,'Dec 08'!H5,'Jan 09'!H5,'Feb 09'!H5,'Mar 09'!H5,'Apr 09'!H5,'May 09'!H5,'June 09'!H5)</f>
        <v>25.666666666666668</v>
      </c>
      <c r="I5" s="73">
        <f>AVERAGE('Jul 08'!I5,'Aug 08'!I5,'Sep 08'!I5,'Oct 08'!I5,'Nov 08'!I5,'Dec 08'!I5,'Jan 09'!I5,'Feb 09'!I5,'Mar 09'!I5,'Apr 09'!I5,'May 09'!I5,'June 09'!I5)</f>
        <v>403.66666666666669</v>
      </c>
      <c r="J5" s="10">
        <f t="shared" si="1"/>
        <v>489.91666666666669</v>
      </c>
      <c r="K5" s="77">
        <v>3080276.61</v>
      </c>
    </row>
    <row r="6" spans="1:13" ht="15.75" x14ac:dyDescent="0.25">
      <c r="A6" s="4">
        <v>3</v>
      </c>
      <c r="B6" s="15" t="s">
        <v>6</v>
      </c>
      <c r="C6" s="73">
        <f>AVERAGE('Jul 08'!C6,'Aug 08'!C6,'Sep 08'!C6,'Oct 08'!C6,'Nov 08'!C6,'Dec 08'!C6,'Jan 09'!C6,'Feb 09'!C6,'Mar 09'!C6,'Apr 09'!C6,'May 09'!C6,'June 09'!C6)</f>
        <v>430</v>
      </c>
      <c r="D6" s="73">
        <f>AVERAGE('Jul 08'!D6,'Aug 08'!D6,'Sep 08'!D6,'Oct 08'!D6,'Nov 08'!D6,'Dec 08'!D6,'Jan 09'!D6,'Feb 09'!D6,'Mar 09'!D6,'Apr 09'!D6,'May 09'!D6,'June 09'!D6)</f>
        <v>147.08333333333334</v>
      </c>
      <c r="E6" s="73">
        <f>AVERAGE('Jul 08'!E6,'Aug 08'!E6,'Sep 08'!E6,'Oct 08'!E6,'Nov 08'!E6,'Dec 08'!E6,'Jan 09'!E6,'Feb 09'!E6,'Mar 09'!E6,'Apr 09'!E6,'May 09'!E6,'June 09'!E6)</f>
        <v>2691</v>
      </c>
      <c r="F6" s="10">
        <f t="shared" si="0"/>
        <v>3268.0833333333335</v>
      </c>
      <c r="G6" s="73">
        <f>AVERAGE('Jul 08'!G6,'Aug 08'!G6,'Sep 08'!G6,'Oct 08'!G6,'Nov 08'!G6,'Dec 08'!G6,'Jan 09'!G6,'Feb 09'!G6,'Mar 09'!G6,'Apr 09'!G6,'May 09'!G6,'June 09'!G6)</f>
        <v>246.91666666666666</v>
      </c>
      <c r="H6" s="73">
        <f>AVERAGE('Jul 08'!H6,'Aug 08'!H6,'Sep 08'!H6,'Oct 08'!H6,'Nov 08'!H6,'Dec 08'!H6,'Jan 09'!H6,'Feb 09'!H6,'Mar 09'!H6,'Apr 09'!H6,'May 09'!H6,'June 09'!H6)</f>
        <v>85.666666666666671</v>
      </c>
      <c r="I6" s="73">
        <f>AVERAGE('Jul 08'!I6,'Aug 08'!I6,'Sep 08'!I6,'Oct 08'!I6,'Nov 08'!I6,'Dec 08'!I6,'Jan 09'!I6,'Feb 09'!I6,'Mar 09'!I6,'Apr 09'!I6,'May 09'!I6,'June 09'!I6)</f>
        <v>1640.1666666666667</v>
      </c>
      <c r="J6" s="10">
        <f t="shared" si="1"/>
        <v>1972.75</v>
      </c>
      <c r="K6" s="77">
        <v>14076783.639999999</v>
      </c>
    </row>
    <row r="7" spans="1:13" ht="15.75" x14ac:dyDescent="0.25">
      <c r="A7" s="4">
        <v>4</v>
      </c>
      <c r="B7" s="15" t="s">
        <v>7</v>
      </c>
      <c r="C7" s="73">
        <f>AVERAGE('Jul 08'!C7,'Aug 08'!C7,'Sep 08'!C7,'Oct 08'!C7,'Nov 08'!C7,'Dec 08'!C7,'Jan 09'!C7,'Feb 09'!C7,'Mar 09'!C7,'Apr 09'!C7,'May 09'!C7,'June 09'!C7)</f>
        <v>44.166666666666664</v>
      </c>
      <c r="D7" s="73">
        <f>AVERAGE('Jul 08'!D7,'Aug 08'!D7,'Sep 08'!D7,'Oct 08'!D7,'Nov 08'!D7,'Dec 08'!D7,'Jan 09'!D7,'Feb 09'!D7,'Mar 09'!D7,'Apr 09'!D7,'May 09'!D7,'June 09'!D7)</f>
        <v>7.916666666666667</v>
      </c>
      <c r="E7" s="73">
        <f>AVERAGE('Jul 08'!E7,'Aug 08'!E7,'Sep 08'!E7,'Oct 08'!E7,'Nov 08'!E7,'Dec 08'!E7,'Jan 09'!E7,'Feb 09'!E7,'Mar 09'!E7,'Apr 09'!E7,'May 09'!E7,'June 09'!E7)</f>
        <v>338.16666666666669</v>
      </c>
      <c r="F7" s="10">
        <f t="shared" si="0"/>
        <v>390.25</v>
      </c>
      <c r="G7" s="73">
        <f>AVERAGE('Jul 08'!G7,'Aug 08'!G7,'Sep 08'!G7,'Oct 08'!G7,'Nov 08'!G7,'Dec 08'!G7,'Jan 09'!G7,'Feb 09'!G7,'Mar 09'!G7,'Apr 09'!G7,'May 09'!G7,'June 09'!G7)</f>
        <v>23.916666666666668</v>
      </c>
      <c r="H7" s="73">
        <f>AVERAGE('Jul 08'!H7,'Aug 08'!H7,'Sep 08'!H7,'Oct 08'!H7,'Nov 08'!H7,'Dec 08'!H7,'Jan 09'!H7,'Feb 09'!H7,'Mar 09'!H7,'Apr 09'!H7,'May 09'!H7,'June 09'!H7)</f>
        <v>5.416666666666667</v>
      </c>
      <c r="I7" s="73">
        <f>AVERAGE('Jul 08'!I7,'Aug 08'!I7,'Sep 08'!I7,'Oct 08'!I7,'Nov 08'!I7,'Dec 08'!I7,'Jan 09'!I7,'Feb 09'!I7,'Mar 09'!I7,'Apr 09'!I7,'May 09'!I7,'June 09'!I7)</f>
        <v>200.75</v>
      </c>
      <c r="J7" s="10">
        <f t="shared" si="1"/>
        <v>230.08333333333334</v>
      </c>
      <c r="K7" s="77">
        <v>1405480.58</v>
      </c>
    </row>
    <row r="8" spans="1:13" ht="15.75" x14ac:dyDescent="0.25">
      <c r="A8" s="4">
        <v>5</v>
      </c>
      <c r="B8" s="15" t="s">
        <v>8</v>
      </c>
      <c r="C8" s="73">
        <f>AVERAGE('Jul 08'!C8,'Aug 08'!C8,'Sep 08'!C8,'Oct 08'!C8,'Nov 08'!C8,'Dec 08'!C8,'Jan 09'!C8,'Feb 09'!C8,'Mar 09'!C8,'Apr 09'!C8,'May 09'!C8,'June 09'!C8)</f>
        <v>24.166666666666668</v>
      </c>
      <c r="D8" s="73">
        <f>AVERAGE('Jul 08'!D8,'Aug 08'!D8,'Sep 08'!D8,'Oct 08'!D8,'Nov 08'!D8,'Dec 08'!D8,'Jan 09'!D8,'Feb 09'!D8,'Mar 09'!D8,'Apr 09'!D8,'May 09'!D8,'June 09'!D8)</f>
        <v>2.1818181818181817</v>
      </c>
      <c r="E8" s="73">
        <f>AVERAGE('Jul 08'!E8,'Aug 08'!E8,'Sep 08'!E8,'Oct 08'!E8,'Nov 08'!E8,'Dec 08'!E8,'Jan 09'!E8,'Feb 09'!E8,'Mar 09'!E8,'Apr 09'!E8,'May 09'!E8,'June 09'!E8)</f>
        <v>181.75</v>
      </c>
      <c r="F8" s="10">
        <f t="shared" si="0"/>
        <v>208.09848484848484</v>
      </c>
      <c r="G8" s="73">
        <f>AVERAGE('Jul 08'!G8,'Aug 08'!G8,'Sep 08'!G8,'Oct 08'!G8,'Nov 08'!G8,'Dec 08'!G8,'Jan 09'!G8,'Feb 09'!G8,'Mar 09'!G8,'Apr 09'!G8,'May 09'!G8,'June 09'!G8)</f>
        <v>11.583333333333334</v>
      </c>
      <c r="H8" s="73">
        <f>AVERAGE('Jul 08'!H8,'Aug 08'!H8,'Sep 08'!H8,'Oct 08'!H8,'Nov 08'!H8,'Dec 08'!H8,'Jan 09'!H8,'Feb 09'!H8,'Mar 09'!H8,'Apr 09'!H8,'May 09'!H8,'June 09'!H8)</f>
        <v>1.5454545454545454</v>
      </c>
      <c r="I8" s="73">
        <f>AVERAGE('Jul 08'!I8,'Aug 08'!I8,'Sep 08'!I8,'Oct 08'!I8,'Nov 08'!I8,'Dec 08'!I8,'Jan 09'!I8,'Feb 09'!I8,'Mar 09'!I8,'Apr 09'!I8,'May 09'!I8,'June 09'!I8)</f>
        <v>101.83333333333333</v>
      </c>
      <c r="J8" s="10">
        <f t="shared" si="1"/>
        <v>114.9621212121212</v>
      </c>
      <c r="K8" s="77">
        <v>602550.9800000001</v>
      </c>
    </row>
    <row r="9" spans="1:13" ht="15.75" x14ac:dyDescent="0.25">
      <c r="A9" s="4">
        <v>6</v>
      </c>
      <c r="B9" s="15" t="s">
        <v>9</v>
      </c>
      <c r="C9" s="73">
        <f>AVERAGE('Jul 08'!C9,'Aug 08'!C9,'Sep 08'!C9,'Oct 08'!C9,'Nov 08'!C9,'Dec 08'!C9,'Jan 09'!C9,'Feb 09'!C9,'Mar 09'!C9,'Apr 09'!C9,'May 09'!C9,'June 09'!C9)</f>
        <v>37.166666666666664</v>
      </c>
      <c r="D9" s="73">
        <f>AVERAGE('Jul 08'!D9,'Aug 08'!D9,'Sep 08'!D9,'Oct 08'!D9,'Nov 08'!D9,'Dec 08'!D9,'Jan 09'!D9,'Feb 09'!D9,'Mar 09'!D9,'Apr 09'!D9,'May 09'!D9,'June 09'!D9)</f>
        <v>16.75</v>
      </c>
      <c r="E9" s="73">
        <f>AVERAGE('Jul 08'!E9,'Aug 08'!E9,'Sep 08'!E9,'Oct 08'!E9,'Nov 08'!E9,'Dec 08'!E9,'Jan 09'!E9,'Feb 09'!E9,'Mar 09'!E9,'Apr 09'!E9,'May 09'!E9,'June 09'!E9)</f>
        <v>432.33333333333331</v>
      </c>
      <c r="F9" s="10">
        <f t="shared" si="0"/>
        <v>486.25</v>
      </c>
      <c r="G9" s="73">
        <f>AVERAGE('Jul 08'!G9,'Aug 08'!G9,'Sep 08'!G9,'Oct 08'!G9,'Nov 08'!G9,'Dec 08'!G9,'Jan 09'!G9,'Feb 09'!G9,'Mar 09'!G9,'Apr 09'!G9,'May 09'!G9,'June 09'!G9)</f>
        <v>21.916666666666668</v>
      </c>
      <c r="H9" s="74">
        <f>AVERAGE('Jul 08'!H9,'Aug 08'!H9,'Sep 08'!H9,'Oct 08'!H9,'Nov 08'!H9,'Dec 08'!H9,'Jan 09'!H9,'Feb 09'!H9,'Mar 09'!H9,'Apr 09'!H9,'May 09'!H9,'June 09'!H9)</f>
        <v>8.5</v>
      </c>
      <c r="I9" s="73">
        <f>AVERAGE('Jul 08'!I9,'Aug 08'!I9,'Sep 08'!I9,'Oct 08'!I9,'Nov 08'!I9,'Dec 08'!I9,'Jan 09'!I9,'Feb 09'!I9,'Mar 09'!I9,'Apr 09'!I9,'May 09'!I9,'June 09'!I9)</f>
        <v>282.5</v>
      </c>
      <c r="J9" s="10">
        <f t="shared" si="1"/>
        <v>312.91666666666669</v>
      </c>
      <c r="K9" s="77">
        <v>1807542.89</v>
      </c>
    </row>
    <row r="10" spans="1:13" ht="15.75" x14ac:dyDescent="0.25">
      <c r="A10" s="4">
        <v>7</v>
      </c>
      <c r="B10" s="15" t="s">
        <v>10</v>
      </c>
      <c r="C10" s="73">
        <f>AVERAGE('Jul 08'!C10,'Aug 08'!C10,'Sep 08'!C10,'Oct 08'!C10,'Nov 08'!C10,'Dec 08'!C10,'Jan 09'!C10,'Feb 09'!C10,'Mar 09'!C10,'Apr 09'!C10,'May 09'!C10,'June 09'!C10)</f>
        <v>60.083333333333336</v>
      </c>
      <c r="D10" s="73">
        <f>AVERAGE('Jul 08'!D10,'Aug 08'!D10,'Sep 08'!D10,'Oct 08'!D10,'Nov 08'!D10,'Dec 08'!D10,'Jan 09'!D10,'Feb 09'!D10,'Mar 09'!D10,'Apr 09'!D10,'May 09'!D10,'June 09'!D10)</f>
        <v>26.166666666666668</v>
      </c>
      <c r="E10" s="73">
        <f>AVERAGE('Jul 08'!E10,'Aug 08'!E10,'Sep 08'!E10,'Oct 08'!E10,'Nov 08'!E10,'Dec 08'!E10,'Jan 09'!E10,'Feb 09'!E10,'Mar 09'!E10,'Apr 09'!E10,'May 09'!E10,'June 09'!E10)</f>
        <v>305.25</v>
      </c>
      <c r="F10" s="10">
        <f t="shared" si="0"/>
        <v>391.5</v>
      </c>
      <c r="G10" s="73">
        <f>AVERAGE('Jul 08'!G10,'Aug 08'!G10,'Sep 08'!G10,'Oct 08'!G10,'Nov 08'!G10,'Dec 08'!G10,'Jan 09'!G10,'Feb 09'!G10,'Mar 09'!G10,'Apr 09'!G10,'May 09'!G10,'June 09'!G10)</f>
        <v>34.916666666666664</v>
      </c>
      <c r="H10" s="74">
        <f>AVERAGE('Jul 08'!H10,'Aug 08'!H10,'Sep 08'!H10,'Oct 08'!H10,'Nov 08'!H10,'Dec 08'!H10,'Jan 09'!H10,'Feb 09'!H10,'Mar 09'!H10,'Apr 09'!H10,'May 09'!H10,'June 09'!H10)</f>
        <v>14.833333333333334</v>
      </c>
      <c r="I10" s="73">
        <f>AVERAGE('Jul 08'!I10,'Aug 08'!I10,'Sep 08'!I10,'Oct 08'!I10,'Nov 08'!I10,'Dec 08'!I10,'Jan 09'!I10,'Feb 09'!I10,'Mar 09'!I10,'Apr 09'!I10,'May 09'!I10,'June 09'!I10)</f>
        <v>169.25</v>
      </c>
      <c r="J10" s="10">
        <f t="shared" si="1"/>
        <v>219</v>
      </c>
      <c r="K10" s="77">
        <v>1300075.75</v>
      </c>
    </row>
    <row r="11" spans="1:13" ht="15.75" x14ac:dyDescent="0.25">
      <c r="A11" s="4">
        <v>8</v>
      </c>
      <c r="B11" s="15" t="s">
        <v>11</v>
      </c>
      <c r="C11" s="73">
        <f>AVERAGE('Jul 08'!C11,'Aug 08'!C11,'Sep 08'!C11,'Oct 08'!C11,'Nov 08'!C11,'Dec 08'!C11,'Jan 09'!C11,'Feb 09'!C11,'Mar 09'!C11,'Apr 09'!C11,'May 09'!C11,'June 09'!C11)</f>
        <v>32.25</v>
      </c>
      <c r="D11" s="73">
        <f>AVERAGE('Jul 08'!D11,'Aug 08'!D11,'Sep 08'!D11,'Oct 08'!D11,'Nov 08'!D11,'Dec 08'!D11,'Jan 09'!D11,'Feb 09'!D11,'Mar 09'!D11,'Apr 09'!D11,'May 09'!D11,'June 09'!D11)</f>
        <v>8.8333333333333339</v>
      </c>
      <c r="E11" s="73">
        <f>AVERAGE('Jul 08'!E11,'Aug 08'!E11,'Sep 08'!E11,'Oct 08'!E11,'Nov 08'!E11,'Dec 08'!E11,'Jan 09'!E11,'Feb 09'!E11,'Mar 09'!E11,'Apr 09'!E11,'May 09'!E11,'June 09'!E11)</f>
        <v>502.83333333333331</v>
      </c>
      <c r="F11" s="10">
        <f t="shared" si="0"/>
        <v>543.91666666666663</v>
      </c>
      <c r="G11" s="73">
        <f>AVERAGE('Jul 08'!G11,'Aug 08'!G11,'Sep 08'!G11,'Oct 08'!G11,'Nov 08'!G11,'Dec 08'!G11,'Jan 09'!G11,'Feb 09'!G11,'Mar 09'!G11,'Apr 09'!G11,'May 09'!G11,'June 09'!G11)</f>
        <v>13.666666666666666</v>
      </c>
      <c r="H11" s="73">
        <f>AVERAGE('Jul 08'!H11,'Aug 08'!H11,'Sep 08'!H11,'Oct 08'!H11,'Nov 08'!H11,'Dec 08'!H11,'Jan 09'!H11,'Feb 09'!H11,'Mar 09'!H11,'Apr 09'!H11,'May 09'!H11,'June 09'!H11)</f>
        <v>5.5</v>
      </c>
      <c r="I11" s="73">
        <f>AVERAGE('Jul 08'!I11,'Aug 08'!I11,'Sep 08'!I11,'Oct 08'!I11,'Nov 08'!I11,'Dec 08'!I11,'Jan 09'!I11,'Feb 09'!I11,'Mar 09'!I11,'Apr 09'!I11,'May 09'!I11,'June 09'!I11)</f>
        <v>306</v>
      </c>
      <c r="J11" s="10">
        <f t="shared" si="1"/>
        <v>325.16666666666669</v>
      </c>
      <c r="K11" s="77">
        <v>2137724.29</v>
      </c>
    </row>
    <row r="12" spans="1:13" ht="15.75" x14ac:dyDescent="0.25">
      <c r="A12" s="4">
        <v>9</v>
      </c>
      <c r="B12" s="15" t="s">
        <v>12</v>
      </c>
      <c r="C12" s="73">
        <f>AVERAGE('Jul 08'!C12,'Aug 08'!C12,'Sep 08'!C12,'Oct 08'!C12,'Nov 08'!C12,'Dec 08'!C12,'Jan 09'!C12,'Feb 09'!C12,'Mar 09'!C12,'Apr 09'!C12,'May 09'!C12,'June 09'!C12)</f>
        <v>14</v>
      </c>
      <c r="D12" s="73">
        <f>AVERAGE('Jul 08'!D12,'Aug 08'!D12,'Sep 08'!D12,'Oct 08'!D12,'Nov 08'!D12,'Dec 08'!D12,'Jan 09'!D12,'Feb 09'!D12,'Mar 09'!D12,'Apr 09'!D12,'May 09'!D12,'June 09'!D12)</f>
        <v>13.666666666666666</v>
      </c>
      <c r="E12" s="73">
        <f>AVERAGE('Jul 08'!E12,'Aug 08'!E12,'Sep 08'!E12,'Oct 08'!E12,'Nov 08'!E12,'Dec 08'!E12,'Jan 09'!E12,'Feb 09'!E12,'Mar 09'!E12,'Apr 09'!E12,'May 09'!E12,'June 09'!E12)</f>
        <v>290.41666666666669</v>
      </c>
      <c r="F12" s="10">
        <f t="shared" si="0"/>
        <v>318.08333333333337</v>
      </c>
      <c r="G12" s="73">
        <f>AVERAGE('Jul 08'!G12,'Aug 08'!G12,'Sep 08'!G12,'Oct 08'!G12,'Nov 08'!G12,'Dec 08'!G12,'Jan 09'!G12,'Feb 09'!G12,'Mar 09'!G12,'Apr 09'!G12,'May 09'!G12,'June 09'!G12)</f>
        <v>8.3333333333333339</v>
      </c>
      <c r="H12" s="73">
        <f>AVERAGE('Jul 08'!H12,'Aug 08'!H12,'Sep 08'!H12,'Oct 08'!H12,'Nov 08'!H12,'Dec 08'!H12,'Jan 09'!H12,'Feb 09'!H12,'Mar 09'!H12,'Apr 09'!H12,'May 09'!H12,'June 09'!H12)</f>
        <v>8.5</v>
      </c>
      <c r="I12" s="73">
        <f>AVERAGE('Jul 08'!I12,'Aug 08'!I12,'Sep 08'!I12,'Oct 08'!I12,'Nov 08'!I12,'Dec 08'!I12,'Jan 09'!I12,'Feb 09'!I12,'Mar 09'!I12,'Apr 09'!I12,'May 09'!I12,'June 09'!I12)</f>
        <v>190.75</v>
      </c>
      <c r="J12" s="10">
        <f t="shared" si="1"/>
        <v>207.58333333333334</v>
      </c>
      <c r="K12" s="77">
        <v>1025521.05</v>
      </c>
    </row>
    <row r="13" spans="1:13" ht="15.75" x14ac:dyDescent="0.25">
      <c r="A13" s="4">
        <v>10</v>
      </c>
      <c r="B13" s="15" t="s">
        <v>13</v>
      </c>
      <c r="C13" s="73">
        <f>AVERAGE('Jul 08'!C13,'Aug 08'!C13,'Sep 08'!C13,'Oct 08'!C13,'Nov 08'!C13,'Dec 08'!C13,'Jan 09'!C13,'Feb 09'!C13,'Mar 09'!C13,'Apr 09'!C13,'May 09'!C13,'June 09'!C13)</f>
        <v>77.5</v>
      </c>
      <c r="D13" s="73">
        <f>AVERAGE('Jul 08'!D13,'Aug 08'!D13,'Sep 08'!D13,'Oct 08'!D13,'Nov 08'!D13,'Dec 08'!D13,'Jan 09'!D13,'Feb 09'!D13,'Mar 09'!D13,'Apr 09'!D13,'May 09'!D13,'June 09'!D13)</f>
        <v>27.333333333333332</v>
      </c>
      <c r="E13" s="73">
        <f>AVERAGE('Jul 08'!E13,'Aug 08'!E13,'Sep 08'!E13,'Oct 08'!E13,'Nov 08'!E13,'Dec 08'!E13,'Jan 09'!E13,'Feb 09'!E13,'Mar 09'!E13,'Apr 09'!E13,'May 09'!E13,'June 09'!E13)</f>
        <v>496.83333333333331</v>
      </c>
      <c r="F13" s="10">
        <f t="shared" si="0"/>
        <v>601.66666666666663</v>
      </c>
      <c r="G13" s="73">
        <f>AVERAGE('Jul 08'!G13,'Aug 08'!G13,'Sep 08'!G13,'Oct 08'!G13,'Nov 08'!G13,'Dec 08'!G13,'Jan 09'!G13,'Feb 09'!G13,'Mar 09'!G13,'Apr 09'!G13,'May 09'!G13,'June 09'!G13)</f>
        <v>43.25</v>
      </c>
      <c r="H13" s="73">
        <f>AVERAGE('Jul 08'!H13,'Aug 08'!H13,'Sep 08'!H13,'Oct 08'!H13,'Nov 08'!H13,'Dec 08'!H13,'Jan 09'!H13,'Feb 09'!H13,'Mar 09'!H13,'Apr 09'!H13,'May 09'!H13,'June 09'!H13)</f>
        <v>17.666666666666668</v>
      </c>
      <c r="I13" s="73">
        <f>AVERAGE('Jul 08'!I13,'Aug 08'!I13,'Sep 08'!I13,'Oct 08'!I13,'Nov 08'!I13,'Dec 08'!I13,'Jan 09'!I13,'Feb 09'!I13,'Mar 09'!I13,'Apr 09'!I13,'May 09'!I13,'June 09'!I13)</f>
        <v>309.16666666666669</v>
      </c>
      <c r="J13" s="10">
        <f t="shared" si="1"/>
        <v>370.08333333333337</v>
      </c>
      <c r="K13" s="77">
        <v>2266280.4500000002</v>
      </c>
    </row>
    <row r="14" spans="1:13" ht="15.75" x14ac:dyDescent="0.25">
      <c r="A14" s="4">
        <v>11</v>
      </c>
      <c r="B14" s="15" t="s">
        <v>14</v>
      </c>
      <c r="C14" s="73">
        <f>AVERAGE('Jul 08'!C14,'Aug 08'!C14,'Sep 08'!C14,'Oct 08'!C14,'Nov 08'!C14,'Dec 08'!C14,'Jan 09'!C14,'Feb 09'!C14,'Mar 09'!C14,'Apr 09'!C14,'May 09'!C14,'June 09'!C14)</f>
        <v>5.083333333333333</v>
      </c>
      <c r="D14" s="73">
        <f>AVERAGE('Jul 08'!D14,'Aug 08'!D14,'Sep 08'!D14,'Oct 08'!D14,'Nov 08'!D14,'Dec 08'!D14,'Jan 09'!D14,'Feb 09'!D14,'Mar 09'!D14,'Apr 09'!D14,'May 09'!D14,'June 09'!D14)</f>
        <v>5.0909090909090908</v>
      </c>
      <c r="E14" s="73">
        <f>AVERAGE('Jul 08'!E14,'Aug 08'!E14,'Sep 08'!E14,'Oct 08'!E14,'Nov 08'!E14,'Dec 08'!E14,'Jan 09'!E14,'Feb 09'!E14,'Mar 09'!E14,'Apr 09'!E14,'May 09'!E14,'June 09'!E14)</f>
        <v>88.833333333333329</v>
      </c>
      <c r="F14" s="10">
        <f t="shared" si="0"/>
        <v>99.007575757575751</v>
      </c>
      <c r="G14" s="73">
        <f>AVERAGE('Jul 08'!G14,'Aug 08'!G14,'Sep 08'!G14,'Oct 08'!G14,'Nov 08'!G14,'Dec 08'!G14,'Jan 09'!G14,'Feb 09'!G14,'Mar 09'!G14,'Apr 09'!G14,'May 09'!G14,'June 09'!G14)</f>
        <v>3.1666666666666665</v>
      </c>
      <c r="H14" s="73">
        <f>AVERAGE('Jul 08'!H14,'Aug 08'!H14,'Sep 08'!H14,'Oct 08'!H14,'Nov 08'!H14,'Dec 08'!H14,'Jan 09'!H14,'Feb 09'!H14,'Mar 09'!H14,'Apr 09'!H14,'May 09'!H14,'June 09'!H14)</f>
        <v>2.7272727272727271</v>
      </c>
      <c r="I14" s="73">
        <f>AVERAGE('Jul 08'!I14,'Aug 08'!I14,'Sep 08'!I14,'Oct 08'!I14,'Nov 08'!I14,'Dec 08'!I14,'Jan 09'!I14,'Feb 09'!I14,'Mar 09'!I14,'Apr 09'!I14,'May 09'!I14,'June 09'!I14)</f>
        <v>53.083333333333336</v>
      </c>
      <c r="J14" s="10">
        <f t="shared" si="1"/>
        <v>58.977272727272727</v>
      </c>
      <c r="K14" s="77">
        <v>174349.87000000002</v>
      </c>
    </row>
    <row r="15" spans="1:13" ht="15.75" x14ac:dyDescent="0.25">
      <c r="A15" s="4">
        <v>12</v>
      </c>
      <c r="B15" s="15" t="s">
        <v>15</v>
      </c>
      <c r="C15" s="73">
        <f>AVERAGE('Jul 08'!C15,'Aug 08'!C15,'Sep 08'!C15,'Oct 08'!C15,'Nov 08'!C15,'Dec 08'!C15,'Jan 09'!C15,'Feb 09'!C15,'Mar 09'!C15,'Apr 09'!C15,'May 09'!C15,'June 09'!C15)</f>
        <v>185.41666666666666</v>
      </c>
      <c r="D15" s="73">
        <f>AVERAGE('Jul 08'!D15,'Aug 08'!D15,'Sep 08'!D15,'Oct 08'!D15,'Nov 08'!D15,'Dec 08'!D15,'Jan 09'!D15,'Feb 09'!D15,'Mar 09'!D15,'Apr 09'!D15,'May 09'!D15,'June 09'!D15)</f>
        <v>47.583333333333336</v>
      </c>
      <c r="E15" s="73">
        <f>AVERAGE('Jul 08'!E15,'Aug 08'!E15,'Sep 08'!E15,'Oct 08'!E15,'Nov 08'!E15,'Dec 08'!E15,'Jan 09'!E15,'Feb 09'!E15,'Mar 09'!E15,'Apr 09'!E15,'May 09'!E15,'June 09'!E15)</f>
        <v>772.16666666666663</v>
      </c>
      <c r="F15" s="10">
        <f t="shared" si="0"/>
        <v>1005.1666666666666</v>
      </c>
      <c r="G15" s="73">
        <f>AVERAGE('Jul 08'!G15,'Aug 08'!G15,'Sep 08'!G15,'Oct 08'!G15,'Nov 08'!G15,'Dec 08'!G15,'Jan 09'!G15,'Feb 09'!G15,'Mar 09'!G15,'Apr 09'!G15,'May 09'!G15,'June 09'!G15)</f>
        <v>97.916666666666671</v>
      </c>
      <c r="H15" s="73">
        <f>AVERAGE('Jul 08'!H15,'Aug 08'!H15,'Sep 08'!H15,'Oct 08'!H15,'Nov 08'!H15,'Dec 08'!H15,'Jan 09'!H15,'Feb 09'!H15,'Mar 09'!H15,'Apr 09'!H15,'May 09'!H15,'June 09'!H15)</f>
        <v>24.666666666666668</v>
      </c>
      <c r="I15" s="73">
        <f>AVERAGE('Jul 08'!I15,'Aug 08'!I15,'Sep 08'!I15,'Oct 08'!I15,'Nov 08'!I15,'Dec 08'!I15,'Jan 09'!I15,'Feb 09'!I15,'Mar 09'!I15,'Apr 09'!I15,'May 09'!I15,'June 09'!I15)</f>
        <v>463.25</v>
      </c>
      <c r="J15" s="10">
        <f t="shared" si="1"/>
        <v>585.83333333333337</v>
      </c>
      <c r="K15" s="77">
        <v>3859916.71</v>
      </c>
    </row>
    <row r="16" spans="1:13" ht="15.75" x14ac:dyDescent="0.25">
      <c r="A16" s="4">
        <v>13</v>
      </c>
      <c r="B16" s="15" t="s">
        <v>16</v>
      </c>
      <c r="C16" s="73">
        <f>AVERAGE('Jul 08'!C16,'Aug 08'!C16,'Sep 08'!C16,'Oct 08'!C16,'Nov 08'!C16,'Dec 08'!C16,'Jan 09'!C16,'Feb 09'!C16,'Mar 09'!C16,'Apr 09'!C16,'May 09'!C16,'June 09'!C16)</f>
        <v>134.66666666666666</v>
      </c>
      <c r="D16" s="73">
        <f>AVERAGE('Jul 08'!D16,'Aug 08'!D16,'Sep 08'!D16,'Oct 08'!D16,'Nov 08'!D16,'Dec 08'!D16,'Jan 09'!D16,'Feb 09'!D16,'Mar 09'!D16,'Apr 09'!D16,'May 09'!D16,'June 09'!D16)</f>
        <v>50.583333333333336</v>
      </c>
      <c r="E16" s="73">
        <f>AVERAGE('Jul 08'!E16,'Aug 08'!E16,'Sep 08'!E16,'Oct 08'!E16,'Nov 08'!E16,'Dec 08'!E16,'Jan 09'!E16,'Feb 09'!E16,'Mar 09'!E16,'Apr 09'!E16,'May 09'!E16,'June 09'!E16)</f>
        <v>504.33333333333331</v>
      </c>
      <c r="F16" s="10">
        <f t="shared" si="0"/>
        <v>689.58333333333326</v>
      </c>
      <c r="G16" s="73">
        <f>AVERAGE('Jul 08'!G16,'Aug 08'!G16,'Sep 08'!G16,'Oct 08'!G16,'Nov 08'!G16,'Dec 08'!G16,'Jan 09'!G16,'Feb 09'!G16,'Mar 09'!G16,'Apr 09'!G16,'May 09'!G16,'June 09'!G16)</f>
        <v>70.416666666666671</v>
      </c>
      <c r="H16" s="74">
        <f>AVERAGE('Jul 08'!H16,'Aug 08'!H16,'Sep 08'!H16,'Oct 08'!H16,'Nov 08'!H16,'Dec 08'!H16,'Jan 09'!H16,'Feb 09'!H16,'Mar 09'!H16,'Apr 09'!H16,'May 09'!H16,'June 09'!H16)</f>
        <v>25.333333333333332</v>
      </c>
      <c r="I16" s="73">
        <f>AVERAGE('Jul 08'!I16,'Aug 08'!I16,'Sep 08'!I16,'Oct 08'!I16,'Nov 08'!I16,'Dec 08'!I16,'Jan 09'!I16,'Feb 09'!I16,'Mar 09'!I16,'Apr 09'!I16,'May 09'!I16,'June 09'!I16)</f>
        <v>299.58333333333331</v>
      </c>
      <c r="J16" s="10">
        <f t="shared" si="1"/>
        <v>395.33333333333331</v>
      </c>
      <c r="K16" s="77">
        <v>3755385.49</v>
      </c>
    </row>
    <row r="17" spans="1:11" ht="15.75" x14ac:dyDescent="0.25">
      <c r="A17" s="4">
        <v>14</v>
      </c>
      <c r="B17" s="15" t="s">
        <v>17</v>
      </c>
      <c r="C17" s="73">
        <f>AVERAGE('Jul 08'!C17,'Aug 08'!C17,'Sep 08'!C17,'Oct 08'!C17,'Nov 08'!C17,'Dec 08'!C17,'Jan 09'!C17,'Feb 09'!C17,'Mar 09'!C17,'Apr 09'!C17,'May 09'!C17,'June 09'!C17)</f>
        <v>8.25</v>
      </c>
      <c r="D17" s="73">
        <f>AVERAGE('Jul 08'!D17,'Aug 08'!D17,'Sep 08'!D17,'Oct 08'!D17,'Nov 08'!D17,'Dec 08'!D17,'Jan 09'!D17,'Feb 09'!D17,'Mar 09'!D17,'Apr 09'!D17,'May 09'!D17,'June 09'!D17)</f>
        <v>6.75</v>
      </c>
      <c r="E17" s="73">
        <f>AVERAGE('Jul 08'!E17,'Aug 08'!E17,'Sep 08'!E17,'Oct 08'!E17,'Nov 08'!E17,'Dec 08'!E17,'Jan 09'!E17,'Feb 09'!E17,'Mar 09'!E17,'Apr 09'!E17,'May 09'!E17,'June 09'!E17)</f>
        <v>82.75</v>
      </c>
      <c r="F17" s="10">
        <f t="shared" si="0"/>
        <v>97.75</v>
      </c>
      <c r="G17" s="73">
        <f>AVERAGE('Jul 08'!G17,'Aug 08'!G17,'Sep 08'!G17,'Oct 08'!G17,'Nov 08'!G17,'Dec 08'!G17,'Jan 09'!G17,'Feb 09'!G17,'Mar 09'!G17,'Apr 09'!G17,'May 09'!G17,'June 09'!G17)</f>
        <v>4.5</v>
      </c>
      <c r="H17" s="73">
        <f>AVERAGE('Jul 08'!H17,'Aug 08'!H17,'Sep 08'!H17,'Oct 08'!H17,'Nov 08'!H17,'Dec 08'!H17,'Jan 09'!H17,'Feb 09'!H17,'Mar 09'!H17,'Apr 09'!H17,'May 09'!H17,'June 09'!H17)</f>
        <v>5.333333333333333</v>
      </c>
      <c r="I17" s="73">
        <f>AVERAGE('Jul 08'!I17,'Aug 08'!I17,'Sep 08'!I17,'Oct 08'!I17,'Nov 08'!I17,'Dec 08'!I17,'Jan 09'!I17,'Feb 09'!I17,'Mar 09'!I17,'Apr 09'!I17,'May 09'!I17,'June 09'!I17)</f>
        <v>49.916666666666664</v>
      </c>
      <c r="J17" s="10">
        <f t="shared" si="1"/>
        <v>59.75</v>
      </c>
      <c r="K17" s="77">
        <v>257937.06999999998</v>
      </c>
    </row>
    <row r="18" spans="1:11" ht="15.75" x14ac:dyDescent="0.25">
      <c r="A18" s="4">
        <v>15</v>
      </c>
      <c r="B18" s="15" t="s">
        <v>18</v>
      </c>
      <c r="C18" s="73">
        <f>AVERAGE('Jul 08'!C18,'Aug 08'!C18,'Sep 08'!C18,'Oct 08'!C18,'Nov 08'!C18,'Dec 08'!C18,'Jan 09'!C18,'Feb 09'!C18,'Mar 09'!C18,'Apr 09'!C18,'May 09'!C18,'June 09'!C18)</f>
        <v>212.41666666666666</v>
      </c>
      <c r="D18" s="73">
        <f>AVERAGE('Jul 08'!D18,'Aug 08'!D18,'Sep 08'!D18,'Oct 08'!D18,'Nov 08'!D18,'Dec 08'!D18,'Jan 09'!D18,'Feb 09'!D18,'Mar 09'!D18,'Apr 09'!D18,'May 09'!D18,'June 09'!D18)</f>
        <v>102.66666666666667</v>
      </c>
      <c r="E18" s="73">
        <f>AVERAGE('Jul 08'!E18,'Aug 08'!E18,'Sep 08'!E18,'Oct 08'!E18,'Nov 08'!E18,'Dec 08'!E18,'Jan 09'!E18,'Feb 09'!E18,'Mar 09'!E18,'Apr 09'!E18,'May 09'!E18,'June 09'!E18)</f>
        <v>1210.9166666666667</v>
      </c>
      <c r="F18" s="10">
        <f t="shared" si="0"/>
        <v>1526</v>
      </c>
      <c r="G18" s="73">
        <f>AVERAGE('Jul 08'!G18,'Aug 08'!G18,'Sep 08'!G18,'Oct 08'!G18,'Nov 08'!G18,'Dec 08'!G18,'Jan 09'!G18,'Feb 09'!G18,'Mar 09'!G18,'Apr 09'!G18,'May 09'!G18,'June 09'!G18)</f>
        <v>119.25</v>
      </c>
      <c r="H18" s="73">
        <f>AVERAGE('Jul 08'!H18,'Aug 08'!H18,'Sep 08'!H18,'Oct 08'!H18,'Nov 08'!H18,'Dec 08'!H18,'Jan 09'!H18,'Feb 09'!H18,'Mar 09'!H18,'Apr 09'!H18,'May 09'!H18,'June 09'!H18)</f>
        <v>50.916666666666664</v>
      </c>
      <c r="I18" s="73">
        <f>AVERAGE('Jul 08'!I18,'Aug 08'!I18,'Sep 08'!I18,'Oct 08'!I18,'Nov 08'!I18,'Dec 08'!I18,'Jan 09'!I18,'Feb 09'!I18,'Mar 09'!I18,'Apr 09'!I18,'May 09'!I18,'June 09'!I18)</f>
        <v>732.75</v>
      </c>
      <c r="J18" s="10">
        <f t="shared" si="1"/>
        <v>902.91666666666663</v>
      </c>
      <c r="K18" s="77">
        <v>7278632.75</v>
      </c>
    </row>
    <row r="19" spans="1:11" ht="15.75" x14ac:dyDescent="0.25">
      <c r="A19" s="4">
        <v>16</v>
      </c>
      <c r="B19" s="15" t="s">
        <v>19</v>
      </c>
      <c r="C19" s="73">
        <f>AVERAGE('Jul 08'!C19,'Aug 08'!C19,'Sep 08'!C19,'Oct 08'!C19,'Nov 08'!C19,'Dec 08'!C19,'Jan 09'!C19,'Feb 09'!C19,'Mar 09'!C19,'Apr 09'!C19,'May 09'!C19,'June 09'!C19)</f>
        <v>997.75</v>
      </c>
      <c r="D19" s="73">
        <f>AVERAGE('Jul 08'!D19,'Aug 08'!D19,'Sep 08'!D19,'Oct 08'!D19,'Nov 08'!D19,'Dec 08'!D19,'Jan 09'!D19,'Feb 09'!D19,'Mar 09'!D19,'Apr 09'!D19,'May 09'!D19,'June 09'!D19)</f>
        <v>110.08333333333333</v>
      </c>
      <c r="E19" s="73">
        <f>AVERAGE('Jul 08'!E19,'Aug 08'!E19,'Sep 08'!E19,'Oct 08'!E19,'Nov 08'!E19,'Dec 08'!E19,'Jan 09'!E19,'Feb 09'!E19,'Mar 09'!E19,'Apr 09'!E19,'May 09'!E19,'June 09'!E19)</f>
        <v>2703.5</v>
      </c>
      <c r="F19" s="10">
        <f t="shared" si="0"/>
        <v>3811.333333333333</v>
      </c>
      <c r="G19" s="73">
        <f>AVERAGE('Jul 08'!G19,'Aug 08'!G19,'Sep 08'!G19,'Oct 08'!G19,'Nov 08'!G19,'Dec 08'!G19,'Jan 09'!G19,'Feb 09'!G19,'Mar 09'!G19,'Apr 09'!G19,'May 09'!G19,'June 09'!G19)</f>
        <v>579.33333333333337</v>
      </c>
      <c r="H19" s="73">
        <f>AVERAGE('Jul 08'!H19,'Aug 08'!H19,'Sep 08'!H19,'Oct 08'!H19,'Nov 08'!H19,'Dec 08'!H19,'Jan 09'!H19,'Feb 09'!H19,'Mar 09'!H19,'Apr 09'!H19,'May 09'!H19,'June 09'!H19)</f>
        <v>56.916666666666664</v>
      </c>
      <c r="I19" s="73">
        <f>AVERAGE('Jul 08'!I19,'Aug 08'!I19,'Sep 08'!I19,'Oct 08'!I19,'Nov 08'!I19,'Dec 08'!I19,'Jan 09'!I19,'Feb 09'!I19,'Mar 09'!I19,'Apr 09'!I19,'May 09'!I19,'June 09'!I19)</f>
        <v>1577.0833333333333</v>
      </c>
      <c r="J19" s="10">
        <f t="shared" si="1"/>
        <v>2213.333333333333</v>
      </c>
      <c r="K19" s="77">
        <v>16977068.57</v>
      </c>
    </row>
    <row r="20" spans="1:11" ht="15.75" x14ac:dyDescent="0.25">
      <c r="A20" s="4">
        <v>17</v>
      </c>
      <c r="B20" s="15" t="s">
        <v>20</v>
      </c>
      <c r="C20" s="73">
        <f>AVERAGE('Jul 08'!C20,'Aug 08'!C20,'Sep 08'!C20,'Oct 08'!C20,'Nov 08'!C20,'Dec 08'!C20,'Jan 09'!C20,'Feb 09'!C20,'Mar 09'!C20,'Apr 09'!C20,'May 09'!C20,'June 09'!C20)</f>
        <v>8.9166666666666661</v>
      </c>
      <c r="D20" s="73">
        <f>AVERAGE('Jul 08'!D20,'Aug 08'!D20,'Sep 08'!D20,'Oct 08'!D20,'Nov 08'!D20,'Dec 08'!D20,'Jan 09'!D20,'Feb 09'!D20,'Mar 09'!D20,'Apr 09'!D20,'May 09'!D20,'June 09'!D20)</f>
        <v>12.916666666666666</v>
      </c>
      <c r="E20" s="73">
        <f>AVERAGE('Jul 08'!E20,'Aug 08'!E20,'Sep 08'!E20,'Oct 08'!E20,'Nov 08'!E20,'Dec 08'!E20,'Jan 09'!E20,'Feb 09'!E20,'Mar 09'!E20,'Apr 09'!E20,'May 09'!E20,'June 09'!E20)</f>
        <v>142.75</v>
      </c>
      <c r="F20" s="10">
        <f t="shared" si="0"/>
        <v>164.58333333333334</v>
      </c>
      <c r="G20" s="73">
        <f>AVERAGE('Jul 08'!G20,'Aug 08'!G20,'Sep 08'!G20,'Oct 08'!G20,'Nov 08'!G20,'Dec 08'!G20,'Jan 09'!G20,'Feb 09'!G20,'Mar 09'!G20,'Apr 09'!G20,'May 09'!G20,'June 09'!G20)</f>
        <v>4.166666666666667</v>
      </c>
      <c r="H20" s="73">
        <f>AVERAGE('Jul 08'!H20,'Aug 08'!H20,'Sep 08'!H20,'Oct 08'!H20,'Nov 08'!H20,'Dec 08'!H20,'Jan 09'!H20,'Feb 09'!H20,'Mar 09'!H20,'Apr 09'!H20,'May 09'!H20,'June 09'!H20)</f>
        <v>7.583333333333333</v>
      </c>
      <c r="I20" s="73">
        <f>AVERAGE('Jul 08'!I20,'Aug 08'!I20,'Sep 08'!I20,'Oct 08'!I20,'Nov 08'!I20,'Dec 08'!I20,'Jan 09'!I20,'Feb 09'!I20,'Mar 09'!I20,'Apr 09'!I20,'May 09'!I20,'June 09'!I20)</f>
        <v>96</v>
      </c>
      <c r="J20" s="10">
        <f t="shared" si="1"/>
        <v>107.75</v>
      </c>
      <c r="K20" s="77">
        <v>513772.05999999994</v>
      </c>
    </row>
    <row r="21" spans="1:11" ht="15.75" x14ac:dyDescent="0.25">
      <c r="A21" s="4">
        <v>18</v>
      </c>
      <c r="B21" s="15" t="s">
        <v>21</v>
      </c>
      <c r="C21" s="73">
        <f>AVERAGE('Jul 08'!C21,'Aug 08'!C21,'Sep 08'!C21,'Oct 08'!C21,'Nov 08'!C21,'Dec 08'!C21,'Jan 09'!C21,'Feb 09'!C21,'Mar 09'!C21,'Apr 09'!C21,'May 09'!C21,'June 09'!C21)</f>
        <v>54</v>
      </c>
      <c r="D21" s="73">
        <f>AVERAGE('Jul 08'!D21,'Aug 08'!D21,'Sep 08'!D21,'Oct 08'!D21,'Nov 08'!D21,'Dec 08'!D21,'Jan 09'!D21,'Feb 09'!D21,'Mar 09'!D21,'Apr 09'!D21,'May 09'!D21,'June 09'!D21)</f>
        <v>28.083333333333332</v>
      </c>
      <c r="E21" s="73">
        <f>AVERAGE('Jul 08'!E21,'Aug 08'!E21,'Sep 08'!E21,'Oct 08'!E21,'Nov 08'!E21,'Dec 08'!E21,'Jan 09'!E21,'Feb 09'!E21,'Mar 09'!E21,'Apr 09'!E21,'May 09'!E21,'June 09'!E21)</f>
        <v>328.91666666666669</v>
      </c>
      <c r="F21" s="10">
        <f t="shared" si="0"/>
        <v>411</v>
      </c>
      <c r="G21" s="73">
        <f>AVERAGE('Jul 08'!G21,'Aug 08'!G21,'Sep 08'!G21,'Oct 08'!G21,'Nov 08'!G21,'Dec 08'!G21,'Jan 09'!G21,'Feb 09'!G21,'Mar 09'!G21,'Apr 09'!G21,'May 09'!G21,'June 09'!G21)</f>
        <v>28.5</v>
      </c>
      <c r="H21" s="73">
        <f>AVERAGE('Jul 08'!H21,'Aug 08'!H21,'Sep 08'!H21,'Oct 08'!H21,'Nov 08'!H21,'Dec 08'!H21,'Jan 09'!H21,'Feb 09'!H21,'Mar 09'!H21,'Apr 09'!H21,'May 09'!H21,'June 09'!H21)</f>
        <v>16.333333333333332</v>
      </c>
      <c r="I21" s="73">
        <f>AVERAGE('Jul 08'!I21,'Aug 08'!I21,'Sep 08'!I21,'Oct 08'!I21,'Nov 08'!I21,'Dec 08'!I21,'Jan 09'!I21,'Feb 09'!I21,'Mar 09'!I21,'Apr 09'!I21,'May 09'!I21,'June 09'!I21)</f>
        <v>174.16666666666666</v>
      </c>
      <c r="J21" s="10">
        <f t="shared" si="1"/>
        <v>219</v>
      </c>
      <c r="K21" s="77">
        <v>1070449.05</v>
      </c>
    </row>
    <row r="22" spans="1:11" ht="15.75" x14ac:dyDescent="0.25">
      <c r="A22" s="4">
        <v>19</v>
      </c>
      <c r="B22" s="15" t="s">
        <v>22</v>
      </c>
      <c r="C22" s="73">
        <f>AVERAGE('Jul 08'!C22,'Aug 08'!C22,'Sep 08'!C22,'Oct 08'!C22,'Nov 08'!C22,'Dec 08'!C22,'Jan 09'!C22,'Feb 09'!C22,'Mar 09'!C22,'Apr 09'!C22,'May 09'!C22,'June 09'!C22)</f>
        <v>35.25</v>
      </c>
      <c r="D22" s="73">
        <f>AVERAGE('Jul 08'!D22,'Aug 08'!D22,'Sep 08'!D22,'Oct 08'!D22,'Nov 08'!D22,'Dec 08'!D22,'Jan 09'!D22,'Feb 09'!D22,'Mar 09'!D22,'Apr 09'!D22,'May 09'!D22,'June 09'!D22)</f>
        <v>3.1666666666666665</v>
      </c>
      <c r="E22" s="73">
        <f>AVERAGE('Jul 08'!E22,'Aug 08'!E22,'Sep 08'!E22,'Oct 08'!E22,'Nov 08'!E22,'Dec 08'!E22,'Jan 09'!E22,'Feb 09'!E22,'Mar 09'!E22,'Apr 09'!E22,'May 09'!E22,'June 09'!E22)</f>
        <v>273.91666666666669</v>
      </c>
      <c r="F22" s="10">
        <f t="shared" si="0"/>
        <v>312.33333333333337</v>
      </c>
      <c r="G22" s="73">
        <f>AVERAGE('Jul 08'!G22,'Aug 08'!G22,'Sep 08'!G22,'Oct 08'!G22,'Nov 08'!G22,'Dec 08'!G22,'Jan 09'!G22,'Feb 09'!G22,'Mar 09'!G22,'Apr 09'!G22,'May 09'!G22,'June 09'!G22)</f>
        <v>16.25</v>
      </c>
      <c r="H22" s="73">
        <f>AVERAGE('Jul 08'!H22,'Aug 08'!H22,'Sep 08'!H22,'Oct 08'!H22,'Nov 08'!H22,'Dec 08'!H22,'Jan 09'!H22,'Feb 09'!H22,'Mar 09'!H22,'Apr 09'!H22,'May 09'!H22,'June 09'!H22)</f>
        <v>1.1666666666666667</v>
      </c>
      <c r="I22" s="73">
        <f>AVERAGE('Jul 08'!I22,'Aug 08'!I22,'Sep 08'!I22,'Oct 08'!I22,'Nov 08'!I22,'Dec 08'!I22,'Jan 09'!I22,'Feb 09'!I22,'Mar 09'!I22,'Apr 09'!I22,'May 09'!I22,'June 09'!I22)</f>
        <v>161</v>
      </c>
      <c r="J22" s="10">
        <f t="shared" si="1"/>
        <v>178.41666666666666</v>
      </c>
      <c r="K22" s="77">
        <v>875237.69000000006</v>
      </c>
    </row>
    <row r="23" spans="1:11" ht="15.75" x14ac:dyDescent="0.25">
      <c r="A23" s="4">
        <v>20</v>
      </c>
      <c r="B23" s="16" t="s">
        <v>23</v>
      </c>
      <c r="C23" s="73">
        <f>AVERAGE('Jul 08'!C23,'Aug 08'!C23,'Sep 08'!C23,'Oct 08'!C23,'Nov 08'!C23,'Dec 08'!C23,'Jan 09'!C23,'Feb 09'!C23,'Mar 09'!C23,'Apr 09'!C23,'May 09'!C23,'June 09'!C23)</f>
        <v>5.166666666666667</v>
      </c>
      <c r="D23" s="73">
        <f>AVERAGE('Jul 08'!D23,'Aug 08'!D23,'Sep 08'!D23,'Oct 08'!D23,'Nov 08'!D23,'Dec 08'!D23,'Jan 09'!D23,'Feb 09'!D23,'Mar 09'!D23,'Apr 09'!D23,'May 09'!D23,'June 09'!D23)</f>
        <v>4.833333333333333</v>
      </c>
      <c r="E23" s="73">
        <f>AVERAGE('Jul 08'!E23,'Aug 08'!E23,'Sep 08'!E23,'Oct 08'!E23,'Nov 08'!E23,'Dec 08'!E23,'Jan 09'!E23,'Feb 09'!E23,'Mar 09'!E23,'Apr 09'!E23,'May 09'!E23,'June 09'!E23)</f>
        <v>160.75</v>
      </c>
      <c r="F23" s="10">
        <f t="shared" si="0"/>
        <v>170.75</v>
      </c>
      <c r="G23" s="73">
        <f>AVERAGE('Jul 08'!G23,'Aug 08'!G23,'Sep 08'!G23,'Oct 08'!G23,'Nov 08'!G23,'Dec 08'!G23,'Jan 09'!G23,'Feb 09'!G23,'Mar 09'!G23,'Apr 09'!G23,'May 09'!G23,'June 09'!G23)</f>
        <v>3.3333333333333335</v>
      </c>
      <c r="H23" s="73">
        <f>AVERAGE('Jul 08'!H23,'Aug 08'!H23,'Sep 08'!H23,'Oct 08'!H23,'Nov 08'!H23,'Dec 08'!H23,'Jan 09'!H23,'Feb 09'!H23,'Mar 09'!H23,'Apr 09'!H23,'May 09'!H23,'June 09'!H23)</f>
        <v>3.1666666666666665</v>
      </c>
      <c r="I23" s="73">
        <f>AVERAGE('Jul 08'!I23,'Aug 08'!I23,'Sep 08'!I23,'Oct 08'!I23,'Nov 08'!I23,'Dec 08'!I23,'Jan 09'!I23,'Feb 09'!I23,'Mar 09'!I23,'Apr 09'!I23,'May 09'!I23,'June 09'!I23)</f>
        <v>116.25</v>
      </c>
      <c r="J23" s="10">
        <f t="shared" si="1"/>
        <v>122.75</v>
      </c>
      <c r="K23" s="77">
        <v>550341.81000000006</v>
      </c>
    </row>
    <row r="24" spans="1:11" ht="15.75" x14ac:dyDescent="0.25">
      <c r="A24" s="4">
        <v>21</v>
      </c>
      <c r="B24" s="16" t="s">
        <v>24</v>
      </c>
      <c r="C24" s="73">
        <f>AVERAGE('Jul 08'!C24,'Aug 08'!C24,'Sep 08'!C24,'Oct 08'!C24,'Nov 08'!C24,'Dec 08'!C24,'Jan 09'!C24,'Feb 09'!C24,'Mar 09'!C24,'Apr 09'!C24,'May 09'!C24,'June 09'!C24)</f>
        <v>57.583333333333336</v>
      </c>
      <c r="D24" s="73">
        <f>AVERAGE('Jul 08'!D24,'Aug 08'!D24,'Sep 08'!D24,'Oct 08'!D24,'Nov 08'!D24,'Dec 08'!D24,'Jan 09'!D24,'Feb 09'!D24,'Mar 09'!D24,'Apr 09'!D24,'May 09'!D24,'June 09'!D24)</f>
        <v>24</v>
      </c>
      <c r="E24" s="73">
        <f>AVERAGE('Jul 08'!E24,'Aug 08'!E24,'Sep 08'!E24,'Oct 08'!E24,'Nov 08'!E24,'Dec 08'!E24,'Jan 09'!E24,'Feb 09'!E24,'Mar 09'!E24,'Apr 09'!E24,'May 09'!E24,'June 09'!E24)</f>
        <v>734.75</v>
      </c>
      <c r="F24" s="10">
        <f t="shared" si="0"/>
        <v>816.33333333333337</v>
      </c>
      <c r="G24" s="73">
        <f>AVERAGE('Jul 08'!G24,'Aug 08'!G24,'Sep 08'!G24,'Oct 08'!G24,'Nov 08'!G24,'Dec 08'!G24,'Jan 09'!G24,'Feb 09'!G24,'Mar 09'!G24,'Apr 09'!G24,'May 09'!G24,'June 09'!G24)</f>
        <v>30.083333333333332</v>
      </c>
      <c r="H24" s="74">
        <f>AVERAGE('Jul 08'!H24,'Aug 08'!H24,'Sep 08'!H24,'Oct 08'!H24,'Nov 08'!H24,'Dec 08'!H24,'Jan 09'!H24,'Feb 09'!H24,'Mar 09'!H24,'Apr 09'!H24,'May 09'!H24,'June 09'!H24)</f>
        <v>13.083333333333334</v>
      </c>
      <c r="I24" s="73">
        <f>AVERAGE('Jul 08'!I24,'Aug 08'!I24,'Sep 08'!I24,'Oct 08'!I24,'Nov 08'!I24,'Dec 08'!I24,'Jan 09'!I24,'Feb 09'!I24,'Mar 09'!I24,'Apr 09'!I24,'May 09'!I24,'June 09'!I24)</f>
        <v>413.33333333333331</v>
      </c>
      <c r="J24" s="10">
        <f t="shared" si="1"/>
        <v>456.5</v>
      </c>
      <c r="K24" s="77">
        <v>2471833.4699999997</v>
      </c>
    </row>
    <row r="25" spans="1:11" ht="15.75" x14ac:dyDescent="0.25">
      <c r="A25" s="4">
        <v>22</v>
      </c>
      <c r="B25" s="15" t="s">
        <v>25</v>
      </c>
      <c r="C25" s="73">
        <f>AVERAGE('Jul 08'!C25,'Aug 08'!C25,'Sep 08'!C25,'Oct 08'!C25,'Nov 08'!C25,'Dec 08'!C25,'Jan 09'!C25,'Feb 09'!C25,'Mar 09'!C25,'Apr 09'!C25,'May 09'!C25,'June 09'!C25)</f>
        <v>113.91666666666667</v>
      </c>
      <c r="D25" s="73">
        <f>AVERAGE('Jul 08'!D25,'Aug 08'!D25,'Sep 08'!D25,'Oct 08'!D25,'Nov 08'!D25,'Dec 08'!D25,'Jan 09'!D25,'Feb 09'!D25,'Mar 09'!D25,'Apr 09'!D25,'May 09'!D25,'June 09'!D25)</f>
        <v>31.416666666666668</v>
      </c>
      <c r="E25" s="73">
        <f>AVERAGE('Jul 08'!E25,'Aug 08'!E25,'Sep 08'!E25,'Oct 08'!E25,'Nov 08'!E25,'Dec 08'!E25,'Jan 09'!E25,'Feb 09'!E25,'Mar 09'!E25,'Apr 09'!E25,'May 09'!E25,'June 09'!E25)</f>
        <v>638.08333333333337</v>
      </c>
      <c r="F25" s="10">
        <f t="shared" si="0"/>
        <v>783.41666666666674</v>
      </c>
      <c r="G25" s="73">
        <f>AVERAGE('Jul 08'!G25,'Aug 08'!G25,'Sep 08'!G25,'Oct 08'!G25,'Nov 08'!G25,'Dec 08'!G25,'Jan 09'!G25,'Feb 09'!G25,'Mar 09'!G25,'Apr 09'!G25,'May 09'!G25,'June 09'!G25)</f>
        <v>59.5</v>
      </c>
      <c r="H25" s="73">
        <f>AVERAGE('Jul 08'!H25,'Aug 08'!H25,'Sep 08'!H25,'Oct 08'!H25,'Nov 08'!H25,'Dec 08'!H25,'Jan 09'!H25,'Feb 09'!H25,'Mar 09'!H25,'Apr 09'!H25,'May 09'!H25,'June 09'!H25)</f>
        <v>16.916666666666668</v>
      </c>
      <c r="I25" s="73">
        <f>AVERAGE('Jul 08'!I25,'Aug 08'!I25,'Sep 08'!I25,'Oct 08'!I25,'Nov 08'!I25,'Dec 08'!I25,'Jan 09'!I25,'Feb 09'!I25,'Mar 09'!I25,'Apr 09'!I25,'May 09'!I25,'June 09'!I25)</f>
        <v>405.75</v>
      </c>
      <c r="J25" s="10">
        <f t="shared" si="1"/>
        <v>482.16666666666669</v>
      </c>
      <c r="K25" s="77">
        <v>2312716.86</v>
      </c>
    </row>
    <row r="26" spans="1:11" ht="15.75" x14ac:dyDescent="0.25">
      <c r="A26" s="4">
        <v>23</v>
      </c>
      <c r="B26" s="15" t="s">
        <v>26</v>
      </c>
      <c r="C26" s="73">
        <f>AVERAGE('Jul 08'!C26,'Aug 08'!C26,'Sep 08'!C26,'Oct 08'!C26,'Nov 08'!C26,'Dec 08'!C26,'Jan 09'!C26,'Feb 09'!C26,'Mar 09'!C26,'Apr 09'!C26,'May 09'!C26,'June 09'!C26)</f>
        <v>8.4166666666666661</v>
      </c>
      <c r="D26" s="73">
        <f>AVERAGE('Jul 08'!D26,'Aug 08'!D26,'Sep 08'!D26,'Oct 08'!D26,'Nov 08'!D26,'Dec 08'!D26,'Jan 09'!D26,'Feb 09'!D26,'Mar 09'!D26,'Apr 09'!D26,'May 09'!D26,'June 09'!D26)</f>
        <v>4.333333333333333</v>
      </c>
      <c r="E26" s="73">
        <f>AVERAGE('Jul 08'!E26,'Aug 08'!E26,'Sep 08'!E26,'Oct 08'!E26,'Nov 08'!E26,'Dec 08'!E26,'Jan 09'!E26,'Feb 09'!E26,'Mar 09'!E26,'Apr 09'!E26,'May 09'!E26,'June 09'!E26)</f>
        <v>183.83333333333334</v>
      </c>
      <c r="F26" s="10">
        <f t="shared" si="0"/>
        <v>196.58333333333334</v>
      </c>
      <c r="G26" s="73">
        <f>AVERAGE('Jul 08'!G26,'Aug 08'!G26,'Sep 08'!G26,'Oct 08'!G26,'Nov 08'!G26,'Dec 08'!G26,'Jan 09'!G26,'Feb 09'!G26,'Mar 09'!G26,'Apr 09'!G26,'May 09'!G26,'June 09'!G26)</f>
        <v>4.5</v>
      </c>
      <c r="H26" s="73">
        <f>AVERAGE('Jul 08'!H26,'Aug 08'!H26,'Sep 08'!H26,'Oct 08'!H26,'Nov 08'!H26,'Dec 08'!H26,'Jan 09'!H26,'Feb 09'!H26,'Mar 09'!H26,'Apr 09'!H26,'May 09'!H26,'June 09'!H26)</f>
        <v>2.3333333333333335</v>
      </c>
      <c r="I26" s="73">
        <f>AVERAGE('Jul 08'!I26,'Aug 08'!I26,'Sep 08'!I26,'Oct 08'!I26,'Nov 08'!I26,'Dec 08'!I26,'Jan 09'!I26,'Feb 09'!I26,'Mar 09'!I26,'Apr 09'!I26,'May 09'!I26,'June 09'!I26)</f>
        <v>119.5</v>
      </c>
      <c r="J26" s="10">
        <f t="shared" si="1"/>
        <v>126.33333333333333</v>
      </c>
      <c r="K26" s="77">
        <v>555481.81999999995</v>
      </c>
    </row>
    <row r="27" spans="1:11" ht="15.75" x14ac:dyDescent="0.25">
      <c r="A27" s="4">
        <v>30</v>
      </c>
      <c r="B27" s="15" t="s">
        <v>27</v>
      </c>
      <c r="C27" s="73">
        <f>AVERAGE('Jul 08'!C27,'Aug 08'!C27,'Sep 08'!C27,'Oct 08'!C27,'Nov 08'!C27,'Dec 08'!C27,'Jan 09'!C27,'Feb 09'!C27,'Mar 09'!C27,'Apr 09'!C27,'May 09'!C27,'June 09'!C27)</f>
        <v>2597.4166666666665</v>
      </c>
      <c r="D27" s="73">
        <f>AVERAGE('Jul 08'!D27,'Aug 08'!D27,'Sep 08'!D27,'Oct 08'!D27,'Nov 08'!D27,'Dec 08'!D27,'Jan 09'!D27,'Feb 09'!D27,'Mar 09'!D27,'Apr 09'!D27,'May 09'!D27,'June 09'!D27)</f>
        <v>542.91666666666663</v>
      </c>
      <c r="E27" s="73">
        <f>AVERAGE('Jul 08'!E27,'Aug 08'!E27,'Sep 08'!E27,'Oct 08'!E27,'Nov 08'!E27,'Dec 08'!E27,'Jan 09'!E27,'Feb 09'!E27,'Mar 09'!E27,'Apr 09'!E27,'May 09'!E27,'June 09'!E27)</f>
        <v>3754.8333333333335</v>
      </c>
      <c r="F27" s="10">
        <f t="shared" si="0"/>
        <v>6895.1666666666661</v>
      </c>
      <c r="G27" s="73">
        <f>AVERAGE('Jul 08'!G27,'Aug 08'!G27,'Sep 08'!G27,'Oct 08'!G27,'Nov 08'!G27,'Dec 08'!G27,'Jan 09'!G27,'Feb 09'!G27,'Mar 09'!G27,'Apr 09'!G27,'May 09'!G27,'June 09'!G27)</f>
        <v>1509.25</v>
      </c>
      <c r="H27" s="73">
        <f>AVERAGE('Jul 08'!H27,'Aug 08'!H27,'Sep 08'!H27,'Oct 08'!H27,'Nov 08'!H27,'Dec 08'!H27,'Jan 09'!H27,'Feb 09'!H27,'Mar 09'!H27,'Apr 09'!H27,'May 09'!H27,'June 09'!H27)</f>
        <v>322.08333333333331</v>
      </c>
      <c r="I27" s="73">
        <f>AVERAGE('Jul 08'!I27,'Aug 08'!I27,'Sep 08'!I27,'Oct 08'!I27,'Nov 08'!I27,'Dec 08'!I27,'Jan 09'!I27,'Feb 09'!I27,'Mar 09'!I27,'Apr 09'!I27,'May 09'!I27,'June 09'!I27)</f>
        <v>2197.4166666666665</v>
      </c>
      <c r="J27" s="10">
        <f t="shared" si="1"/>
        <v>4028.75</v>
      </c>
      <c r="K27" s="77">
        <v>30049250.210000005</v>
      </c>
    </row>
    <row r="28" spans="1:11" ht="15.75" x14ac:dyDescent="0.25">
      <c r="A28" s="1"/>
      <c r="B28" s="27" t="s">
        <v>3</v>
      </c>
      <c r="C28" s="50">
        <f t="shared" ref="C28:J28" si="2">SUM(C4:C27)</f>
        <v>5284.5</v>
      </c>
      <c r="D28" s="27">
        <f t="shared" si="2"/>
        <v>1304.3560606060605</v>
      </c>
      <c r="E28" s="27">
        <f t="shared" si="2"/>
        <v>17950.666666666664</v>
      </c>
      <c r="F28" s="28">
        <f t="shared" si="2"/>
        <v>24539.522727272728</v>
      </c>
      <c r="G28" s="61">
        <f t="shared" si="2"/>
        <v>3011.583333333333</v>
      </c>
      <c r="H28" s="61">
        <f t="shared" si="2"/>
        <v>737.85606060606051</v>
      </c>
      <c r="I28" s="61">
        <f t="shared" si="2"/>
        <v>10717.166666666666</v>
      </c>
      <c r="J28" s="62">
        <f t="shared" si="2"/>
        <v>14466.606060606058</v>
      </c>
      <c r="K28" s="78">
        <v>99949003.999999985</v>
      </c>
    </row>
    <row r="29" spans="1:11" x14ac:dyDescent="0.2">
      <c r="K29" s="49"/>
    </row>
    <row r="30" spans="1:11" x14ac:dyDescent="0.2">
      <c r="E30" s="70"/>
      <c r="K30" s="49"/>
    </row>
    <row r="31" spans="1:11" x14ac:dyDescent="0.2">
      <c r="K31" s="49"/>
    </row>
  </sheetData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D31" workbookViewId="0">
      <selection activeCell="N31" sqref="N31:O81"/>
    </sheetView>
  </sheetViews>
  <sheetFormatPr defaultRowHeight="15" x14ac:dyDescent="0.2"/>
  <cols>
    <col min="1" max="1" width="3" bestFit="1" customWidth="1"/>
    <col min="2" max="2" width="11.44140625" bestFit="1" customWidth="1"/>
    <col min="3" max="9" width="7.77734375" customWidth="1"/>
    <col min="10" max="10" width="7.5546875" customWidth="1"/>
    <col min="11" max="11" width="11" bestFit="1" customWidth="1"/>
    <col min="12" max="12" width="9.5546875" bestFit="1" customWidth="1"/>
    <col min="13" max="13" width="11.6640625" customWidth="1"/>
    <col min="14" max="14" width="11.109375" customWidth="1"/>
    <col min="15" max="15" width="10" bestFit="1" customWidth="1"/>
  </cols>
  <sheetData>
    <row r="1" spans="1:14" ht="15.75" x14ac:dyDescent="0.25">
      <c r="D1" s="13" t="s">
        <v>36</v>
      </c>
      <c r="K1" s="14"/>
    </row>
    <row r="2" spans="1:14" ht="15.75" x14ac:dyDescent="0.25">
      <c r="C2" s="12" t="s">
        <v>30</v>
      </c>
      <c r="D2" s="2"/>
      <c r="E2" s="2"/>
      <c r="F2" s="3"/>
      <c r="G2" s="12" t="s">
        <v>29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1" t="s">
        <v>0</v>
      </c>
      <c r="D3" s="2" t="s">
        <v>1</v>
      </c>
      <c r="E3" s="2" t="s">
        <v>2</v>
      </c>
      <c r="F3" s="3" t="s">
        <v>3</v>
      </c>
      <c r="G3" s="1" t="s">
        <v>0</v>
      </c>
      <c r="H3" s="2" t="s">
        <v>1</v>
      </c>
      <c r="I3" s="2" t="s">
        <v>2</v>
      </c>
      <c r="J3" s="3" t="s">
        <v>3</v>
      </c>
      <c r="K3" s="36" t="s">
        <v>0</v>
      </c>
      <c r="L3" s="37" t="s">
        <v>1</v>
      </c>
      <c r="M3" s="37" t="s">
        <v>2</v>
      </c>
      <c r="N3" s="35" t="s">
        <v>3</v>
      </c>
    </row>
    <row r="4" spans="1:14" x14ac:dyDescent="0.2">
      <c r="A4" s="4">
        <v>1</v>
      </c>
      <c r="B4" s="15" t="s">
        <v>4</v>
      </c>
      <c r="C4" s="8">
        <v>23</v>
      </c>
      <c r="D4" s="9">
        <v>31</v>
      </c>
      <c r="E4" s="9">
        <v>384</v>
      </c>
      <c r="F4" s="10">
        <f>SUM(C4:E4)</f>
        <v>438</v>
      </c>
      <c r="G4" s="8">
        <v>14</v>
      </c>
      <c r="H4" s="9">
        <v>14</v>
      </c>
      <c r="I4" s="9">
        <v>229</v>
      </c>
      <c r="J4" s="10">
        <f>SUM(G4:I4)</f>
        <v>257</v>
      </c>
      <c r="K4" s="39">
        <v>5220.6374999999998</v>
      </c>
      <c r="L4" s="39">
        <v>8335.8708333333325</v>
      </c>
      <c r="M4" s="39">
        <v>78239.373333333337</v>
      </c>
      <c r="N4" s="29">
        <f>SUM(K4:M4)</f>
        <v>91795.881666666668</v>
      </c>
    </row>
    <row r="5" spans="1:14" x14ac:dyDescent="0.2">
      <c r="A5" s="4">
        <v>2</v>
      </c>
      <c r="B5" s="15" t="s">
        <v>5</v>
      </c>
      <c r="C5" s="8">
        <v>70</v>
      </c>
      <c r="D5" s="9">
        <v>70</v>
      </c>
      <c r="E5" s="9">
        <v>711</v>
      </c>
      <c r="F5" s="10">
        <f t="shared" ref="F5:F27" si="0">SUM(C5:E5)</f>
        <v>851</v>
      </c>
      <c r="G5" s="8">
        <v>42</v>
      </c>
      <c r="H5" s="9">
        <v>34</v>
      </c>
      <c r="I5" s="9">
        <v>416</v>
      </c>
      <c r="J5" s="10">
        <f t="shared" ref="J5:J27" si="1">SUM(G5:I5)</f>
        <v>492</v>
      </c>
      <c r="K5" s="39">
        <v>20887.901666666668</v>
      </c>
      <c r="L5" s="39">
        <v>19721.379166666666</v>
      </c>
      <c r="M5" s="39">
        <v>200534.94499999998</v>
      </c>
      <c r="N5" s="30">
        <f t="shared" ref="N5:N27" si="2">SUM(K5:M5)</f>
        <v>241144.22583333333</v>
      </c>
    </row>
    <row r="6" spans="1:14" x14ac:dyDescent="0.2">
      <c r="A6" s="4">
        <v>3</v>
      </c>
      <c r="B6" s="15" t="s">
        <v>6</v>
      </c>
      <c r="C6" s="8">
        <v>357</v>
      </c>
      <c r="D6" s="9">
        <v>179</v>
      </c>
      <c r="E6" s="9">
        <v>2617</v>
      </c>
      <c r="F6" s="10">
        <f t="shared" si="0"/>
        <v>3153</v>
      </c>
      <c r="G6" s="8">
        <v>198</v>
      </c>
      <c r="H6" s="9">
        <v>98</v>
      </c>
      <c r="I6" s="9">
        <v>1624</v>
      </c>
      <c r="J6" s="10">
        <f t="shared" si="1"/>
        <v>1920</v>
      </c>
      <c r="K6" s="39">
        <v>148281.16333333336</v>
      </c>
      <c r="L6" s="39">
        <v>66172.047500000001</v>
      </c>
      <c r="M6" s="39">
        <v>843032.98083333333</v>
      </c>
      <c r="N6" s="30">
        <f t="shared" si="2"/>
        <v>1057486.1916666667</v>
      </c>
    </row>
    <row r="7" spans="1:14" x14ac:dyDescent="0.2">
      <c r="A7" s="4">
        <v>4</v>
      </c>
      <c r="B7" s="15" t="s">
        <v>7</v>
      </c>
      <c r="C7" s="8">
        <v>33</v>
      </c>
      <c r="D7" s="9">
        <v>8</v>
      </c>
      <c r="E7" s="9">
        <v>365</v>
      </c>
      <c r="F7" s="10">
        <f t="shared" si="0"/>
        <v>406</v>
      </c>
      <c r="G7" s="8">
        <v>17</v>
      </c>
      <c r="H7" s="9">
        <v>4</v>
      </c>
      <c r="I7" s="9">
        <v>217</v>
      </c>
      <c r="J7" s="10">
        <f t="shared" si="1"/>
        <v>238</v>
      </c>
      <c r="K7" s="39">
        <v>9916.8658333333351</v>
      </c>
      <c r="L7" s="39">
        <v>2465.688333333333</v>
      </c>
      <c r="M7" s="39">
        <v>103032.04166666667</v>
      </c>
      <c r="N7" s="30">
        <f t="shared" si="2"/>
        <v>115414.59583333334</v>
      </c>
    </row>
    <row r="8" spans="1:14" x14ac:dyDescent="0.2">
      <c r="A8" s="4">
        <v>5</v>
      </c>
      <c r="B8" s="15" t="s">
        <v>8</v>
      </c>
      <c r="C8" s="8">
        <v>19</v>
      </c>
      <c r="D8" s="9">
        <v>10</v>
      </c>
      <c r="E8" s="9">
        <v>171</v>
      </c>
      <c r="F8" s="10">
        <f t="shared" si="0"/>
        <v>200</v>
      </c>
      <c r="G8" s="8">
        <v>10</v>
      </c>
      <c r="H8" s="9">
        <v>4</v>
      </c>
      <c r="I8" s="9">
        <v>102</v>
      </c>
      <c r="J8" s="10">
        <f t="shared" si="1"/>
        <v>116</v>
      </c>
      <c r="K8" s="39">
        <v>4469.8116666666656</v>
      </c>
      <c r="L8" s="39">
        <v>1793.8266666666666</v>
      </c>
      <c r="M8" s="39">
        <v>37320.724999999999</v>
      </c>
      <c r="N8" s="30">
        <f t="shared" si="2"/>
        <v>43584.363333333327</v>
      </c>
    </row>
    <row r="9" spans="1:14" x14ac:dyDescent="0.2">
      <c r="A9" s="4">
        <v>6</v>
      </c>
      <c r="B9" s="15" t="s">
        <v>9</v>
      </c>
      <c r="C9" s="8">
        <v>22</v>
      </c>
      <c r="D9" s="9">
        <v>10</v>
      </c>
      <c r="E9" s="9">
        <v>441</v>
      </c>
      <c r="F9" s="10">
        <f t="shared" si="0"/>
        <v>473</v>
      </c>
      <c r="G9" s="8">
        <v>13</v>
      </c>
      <c r="H9" s="9">
        <v>5</v>
      </c>
      <c r="I9" s="9">
        <v>283</v>
      </c>
      <c r="J9" s="10">
        <f t="shared" si="1"/>
        <v>301</v>
      </c>
      <c r="K9" s="39">
        <v>9342.5583333333325</v>
      </c>
      <c r="L9" s="39">
        <v>5300.6958333333332</v>
      </c>
      <c r="M9" s="39">
        <v>124695.13333333332</v>
      </c>
      <c r="N9" s="30">
        <f t="shared" si="2"/>
        <v>139338.38749999998</v>
      </c>
    </row>
    <row r="10" spans="1:14" x14ac:dyDescent="0.2">
      <c r="A10" s="4">
        <v>7</v>
      </c>
      <c r="B10" s="15" t="s">
        <v>10</v>
      </c>
      <c r="C10" s="8">
        <v>41</v>
      </c>
      <c r="D10" s="9">
        <v>30</v>
      </c>
      <c r="E10" s="9">
        <v>295</v>
      </c>
      <c r="F10" s="10">
        <f t="shared" si="0"/>
        <v>366</v>
      </c>
      <c r="G10" s="8">
        <v>26</v>
      </c>
      <c r="H10" s="9">
        <v>18</v>
      </c>
      <c r="I10" s="9">
        <v>162</v>
      </c>
      <c r="J10" s="10">
        <f t="shared" si="1"/>
        <v>206</v>
      </c>
      <c r="K10" s="39">
        <v>14892.756666666666</v>
      </c>
      <c r="L10" s="39">
        <v>8155.7991666666667</v>
      </c>
      <c r="M10" s="39">
        <v>73793.741666666669</v>
      </c>
      <c r="N10" s="30">
        <f t="shared" si="2"/>
        <v>96842.297500000001</v>
      </c>
    </row>
    <row r="11" spans="1:14" x14ac:dyDescent="0.2">
      <c r="A11" s="4">
        <v>8</v>
      </c>
      <c r="B11" s="15" t="s">
        <v>11</v>
      </c>
      <c r="C11" s="8">
        <v>23</v>
      </c>
      <c r="D11" s="9">
        <v>16</v>
      </c>
      <c r="E11" s="9">
        <v>477</v>
      </c>
      <c r="F11" s="10">
        <f t="shared" si="0"/>
        <v>516</v>
      </c>
      <c r="G11" s="8">
        <v>13</v>
      </c>
      <c r="H11" s="9">
        <v>10</v>
      </c>
      <c r="I11" s="9">
        <v>283</v>
      </c>
      <c r="J11" s="10">
        <f t="shared" si="1"/>
        <v>306</v>
      </c>
      <c r="K11" s="39">
        <v>9049.0508333333328</v>
      </c>
      <c r="L11" s="39">
        <v>5080.0316666666668</v>
      </c>
      <c r="M11" s="39">
        <v>148452.94749999998</v>
      </c>
      <c r="N11" s="30">
        <f t="shared" si="2"/>
        <v>162582.02999999997</v>
      </c>
    </row>
    <row r="12" spans="1:14" x14ac:dyDescent="0.2">
      <c r="A12" s="4">
        <v>9</v>
      </c>
      <c r="B12" s="15" t="s">
        <v>12</v>
      </c>
      <c r="C12" s="8">
        <v>12</v>
      </c>
      <c r="D12" s="9">
        <v>14</v>
      </c>
      <c r="E12" s="9">
        <v>286</v>
      </c>
      <c r="F12" s="10">
        <f t="shared" si="0"/>
        <v>312</v>
      </c>
      <c r="G12" s="8">
        <v>8</v>
      </c>
      <c r="H12" s="9">
        <v>9</v>
      </c>
      <c r="I12" s="9">
        <v>192</v>
      </c>
      <c r="J12" s="10">
        <f t="shared" si="1"/>
        <v>209</v>
      </c>
      <c r="K12" s="39">
        <v>4672.4816666666675</v>
      </c>
      <c r="L12" s="39">
        <v>4276.4799999999996</v>
      </c>
      <c r="M12" s="39">
        <v>67283.027500000011</v>
      </c>
      <c r="N12" s="30">
        <f t="shared" si="2"/>
        <v>76231.989166666681</v>
      </c>
    </row>
    <row r="13" spans="1:14" x14ac:dyDescent="0.2">
      <c r="A13" s="4">
        <v>10</v>
      </c>
      <c r="B13" s="15" t="s">
        <v>13</v>
      </c>
      <c r="C13" s="8">
        <v>22</v>
      </c>
      <c r="D13" s="9">
        <v>23</v>
      </c>
      <c r="E13" s="9">
        <v>446</v>
      </c>
      <c r="F13" s="10">
        <f t="shared" si="0"/>
        <v>491</v>
      </c>
      <c r="G13" s="8">
        <v>15</v>
      </c>
      <c r="H13" s="9">
        <v>16</v>
      </c>
      <c r="I13" s="9">
        <v>281</v>
      </c>
      <c r="J13" s="10">
        <f t="shared" si="1"/>
        <v>312</v>
      </c>
      <c r="K13" s="39">
        <v>8470.4533333333329</v>
      </c>
      <c r="L13" s="39">
        <v>9642.8474999999999</v>
      </c>
      <c r="M13" s="39">
        <v>127762.31</v>
      </c>
      <c r="N13" s="30">
        <f t="shared" si="2"/>
        <v>145875.61083333334</v>
      </c>
    </row>
    <row r="14" spans="1:14" x14ac:dyDescent="0.2">
      <c r="A14" s="4">
        <v>11</v>
      </c>
      <c r="B14" s="15" t="s">
        <v>14</v>
      </c>
      <c r="C14" s="8">
        <v>6</v>
      </c>
      <c r="D14" s="9">
        <v>0</v>
      </c>
      <c r="E14" s="9">
        <v>78</v>
      </c>
      <c r="F14" s="10">
        <f t="shared" si="0"/>
        <v>84</v>
      </c>
      <c r="G14" s="8">
        <v>4</v>
      </c>
      <c r="H14" s="9">
        <v>0</v>
      </c>
      <c r="I14" s="9">
        <v>52</v>
      </c>
      <c r="J14" s="10">
        <f t="shared" si="1"/>
        <v>56</v>
      </c>
      <c r="K14" s="39">
        <v>956.84333333333336</v>
      </c>
      <c r="L14" s="26">
        <v>0</v>
      </c>
      <c r="M14" s="39">
        <v>13116.924166666666</v>
      </c>
      <c r="N14" s="30">
        <f t="shared" si="2"/>
        <v>14073.7675</v>
      </c>
    </row>
    <row r="15" spans="1:14" x14ac:dyDescent="0.2">
      <c r="A15" s="4">
        <v>12</v>
      </c>
      <c r="B15" s="15" t="s">
        <v>15</v>
      </c>
      <c r="C15" s="8">
        <v>123</v>
      </c>
      <c r="D15" s="9">
        <v>73</v>
      </c>
      <c r="E15" s="9">
        <v>741</v>
      </c>
      <c r="F15" s="10">
        <f t="shared" si="0"/>
        <v>937</v>
      </c>
      <c r="G15" s="8">
        <v>68</v>
      </c>
      <c r="H15" s="9">
        <v>39</v>
      </c>
      <c r="I15" s="9">
        <v>437</v>
      </c>
      <c r="J15" s="10">
        <f t="shared" si="1"/>
        <v>544</v>
      </c>
      <c r="K15" s="39">
        <v>46396.848333333335</v>
      </c>
      <c r="L15" s="39">
        <v>24785.507500000003</v>
      </c>
      <c r="M15" s="39">
        <v>212368.91</v>
      </c>
      <c r="N15" s="30">
        <f t="shared" si="2"/>
        <v>283551.26583333337</v>
      </c>
    </row>
    <row r="16" spans="1:14" x14ac:dyDescent="0.2">
      <c r="A16" s="4">
        <v>13</v>
      </c>
      <c r="B16" s="15" t="s">
        <v>16</v>
      </c>
      <c r="C16" s="8">
        <v>91</v>
      </c>
      <c r="D16" s="9">
        <v>66</v>
      </c>
      <c r="E16" s="9">
        <v>484</v>
      </c>
      <c r="F16" s="10">
        <f t="shared" si="0"/>
        <v>641</v>
      </c>
      <c r="G16" s="8">
        <v>52</v>
      </c>
      <c r="H16" s="9">
        <v>38</v>
      </c>
      <c r="I16" s="9">
        <v>285</v>
      </c>
      <c r="J16" s="10">
        <f t="shared" si="1"/>
        <v>375</v>
      </c>
      <c r="K16" s="39">
        <v>47103.116666666669</v>
      </c>
      <c r="L16" s="39">
        <v>29891.983333333334</v>
      </c>
      <c r="M16" s="39">
        <v>191227.18333333332</v>
      </c>
      <c r="N16" s="30">
        <f t="shared" si="2"/>
        <v>268222.28333333333</v>
      </c>
    </row>
    <row r="17" spans="1:14" x14ac:dyDescent="0.2">
      <c r="A17" s="4">
        <v>14</v>
      </c>
      <c r="B17" s="15" t="s">
        <v>17</v>
      </c>
      <c r="C17" s="8">
        <v>2</v>
      </c>
      <c r="D17" s="9">
        <v>3</v>
      </c>
      <c r="E17" s="9">
        <v>97</v>
      </c>
      <c r="F17" s="10">
        <f t="shared" si="0"/>
        <v>102</v>
      </c>
      <c r="G17" s="8">
        <v>1</v>
      </c>
      <c r="H17" s="9">
        <v>2</v>
      </c>
      <c r="I17" s="9">
        <v>61</v>
      </c>
      <c r="J17" s="10">
        <f t="shared" si="1"/>
        <v>64</v>
      </c>
      <c r="K17" s="39">
        <v>375.89499999999998</v>
      </c>
      <c r="L17" s="39">
        <v>545.39333333333332</v>
      </c>
      <c r="M17" s="39">
        <v>18568.86416666667</v>
      </c>
      <c r="N17" s="30">
        <f t="shared" si="2"/>
        <v>19490.152500000004</v>
      </c>
    </row>
    <row r="18" spans="1:14" x14ac:dyDescent="0.2">
      <c r="A18" s="4">
        <v>15</v>
      </c>
      <c r="B18" s="15" t="s">
        <v>18</v>
      </c>
      <c r="C18" s="8">
        <v>200</v>
      </c>
      <c r="D18" s="9">
        <v>84</v>
      </c>
      <c r="E18" s="9">
        <v>1184</v>
      </c>
      <c r="F18" s="10">
        <f t="shared" si="0"/>
        <v>1468</v>
      </c>
      <c r="G18" s="8">
        <v>103</v>
      </c>
      <c r="H18" s="9">
        <v>49</v>
      </c>
      <c r="I18" s="9">
        <v>709</v>
      </c>
      <c r="J18" s="10">
        <f t="shared" si="1"/>
        <v>861</v>
      </c>
      <c r="K18" s="39">
        <v>117400.37833333334</v>
      </c>
      <c r="L18" s="39">
        <v>40397.879166666666</v>
      </c>
      <c r="M18" s="39">
        <v>431088.3741666667</v>
      </c>
      <c r="N18" s="30">
        <f t="shared" si="2"/>
        <v>588886.63166666671</v>
      </c>
    </row>
    <row r="19" spans="1:14" x14ac:dyDescent="0.2">
      <c r="A19" s="4">
        <v>16</v>
      </c>
      <c r="B19" s="15" t="s">
        <v>19</v>
      </c>
      <c r="C19" s="8">
        <v>556</v>
      </c>
      <c r="D19" s="9">
        <v>153</v>
      </c>
      <c r="E19" s="9">
        <v>3197</v>
      </c>
      <c r="F19" s="10">
        <f t="shared" si="0"/>
        <v>3906</v>
      </c>
      <c r="G19" s="8">
        <v>310</v>
      </c>
      <c r="H19" s="9">
        <v>81</v>
      </c>
      <c r="I19" s="9">
        <v>1840</v>
      </c>
      <c r="J19" s="10">
        <f t="shared" si="1"/>
        <v>2231</v>
      </c>
      <c r="K19" s="39">
        <v>252737.59333333335</v>
      </c>
      <c r="L19" s="39">
        <v>53484.058333333342</v>
      </c>
      <c r="M19" s="39">
        <v>1043505.7858333333</v>
      </c>
      <c r="N19" s="30">
        <f t="shared" si="2"/>
        <v>1349727.4375</v>
      </c>
    </row>
    <row r="20" spans="1:14" x14ac:dyDescent="0.2">
      <c r="A20" s="4">
        <v>17</v>
      </c>
      <c r="B20" s="15" t="s">
        <v>20</v>
      </c>
      <c r="C20" s="8">
        <v>4</v>
      </c>
      <c r="D20" s="9">
        <v>11</v>
      </c>
      <c r="E20" s="9">
        <v>129</v>
      </c>
      <c r="F20" s="10">
        <f t="shared" si="0"/>
        <v>144</v>
      </c>
      <c r="G20" s="8">
        <v>3</v>
      </c>
      <c r="H20" s="9">
        <v>6</v>
      </c>
      <c r="I20" s="9">
        <v>90</v>
      </c>
      <c r="J20" s="10">
        <f t="shared" si="1"/>
        <v>99</v>
      </c>
      <c r="K20" s="39">
        <v>1044.8966666666668</v>
      </c>
      <c r="L20" s="39">
        <v>2581.8866666666668</v>
      </c>
      <c r="M20" s="39">
        <v>28247.905833333334</v>
      </c>
      <c r="N20" s="30">
        <f t="shared" si="2"/>
        <v>31874.689166666667</v>
      </c>
    </row>
    <row r="21" spans="1:14" x14ac:dyDescent="0.2">
      <c r="A21" s="4">
        <v>18</v>
      </c>
      <c r="B21" s="15" t="s">
        <v>21</v>
      </c>
      <c r="C21" s="8">
        <v>46</v>
      </c>
      <c r="D21" s="9">
        <v>21</v>
      </c>
      <c r="E21" s="9">
        <v>349</v>
      </c>
      <c r="F21" s="10">
        <f t="shared" si="0"/>
        <v>416</v>
      </c>
      <c r="G21" s="8">
        <v>25</v>
      </c>
      <c r="H21" s="9">
        <v>8</v>
      </c>
      <c r="I21" s="9">
        <v>182</v>
      </c>
      <c r="J21" s="10">
        <f t="shared" si="1"/>
        <v>215</v>
      </c>
      <c r="K21" s="39">
        <v>16073.72</v>
      </c>
      <c r="L21" s="39">
        <v>5324.7783333333336</v>
      </c>
      <c r="M21" s="39">
        <v>68328.281666666662</v>
      </c>
      <c r="N21" s="30">
        <f t="shared" si="2"/>
        <v>89726.78</v>
      </c>
    </row>
    <row r="22" spans="1:14" x14ac:dyDescent="0.2">
      <c r="A22" s="4">
        <v>19</v>
      </c>
      <c r="B22" s="15" t="s">
        <v>22</v>
      </c>
      <c r="C22" s="8">
        <v>27</v>
      </c>
      <c r="D22" s="9">
        <v>7</v>
      </c>
      <c r="E22" s="9">
        <v>271</v>
      </c>
      <c r="F22" s="10">
        <f t="shared" si="0"/>
        <v>305</v>
      </c>
      <c r="G22" s="8">
        <v>14</v>
      </c>
      <c r="H22" s="9">
        <v>4</v>
      </c>
      <c r="I22" s="9">
        <v>154</v>
      </c>
      <c r="J22" s="10">
        <f t="shared" si="1"/>
        <v>172</v>
      </c>
      <c r="K22" s="39">
        <v>5670.7191666666668</v>
      </c>
      <c r="L22" s="39">
        <v>1838.3733333333332</v>
      </c>
      <c r="M22" s="39">
        <v>57286.21166666667</v>
      </c>
      <c r="N22" s="30">
        <f t="shared" si="2"/>
        <v>64795.304166666669</v>
      </c>
    </row>
    <row r="23" spans="1:14" x14ac:dyDescent="0.2">
      <c r="A23" s="4">
        <v>20</v>
      </c>
      <c r="B23" s="16" t="s">
        <v>23</v>
      </c>
      <c r="C23" s="8">
        <v>5</v>
      </c>
      <c r="D23" s="9">
        <v>2</v>
      </c>
      <c r="E23" s="9">
        <v>143</v>
      </c>
      <c r="F23" s="10">
        <f t="shared" si="0"/>
        <v>150</v>
      </c>
      <c r="G23" s="8">
        <v>3</v>
      </c>
      <c r="H23" s="9">
        <v>1</v>
      </c>
      <c r="I23" s="9">
        <v>101</v>
      </c>
      <c r="J23" s="10">
        <f t="shared" si="1"/>
        <v>105</v>
      </c>
      <c r="K23" s="39">
        <v>1027.9316666666666</v>
      </c>
      <c r="L23" s="39">
        <v>631.36666666666667</v>
      </c>
      <c r="M23" s="39">
        <v>41213.347499999996</v>
      </c>
      <c r="N23" s="30">
        <f t="shared" si="2"/>
        <v>42872.645833333328</v>
      </c>
    </row>
    <row r="24" spans="1:14" x14ac:dyDescent="0.2">
      <c r="A24" s="4">
        <v>21</v>
      </c>
      <c r="B24" s="16" t="s">
        <v>24</v>
      </c>
      <c r="C24" s="8">
        <v>22</v>
      </c>
      <c r="D24" s="9">
        <v>31</v>
      </c>
      <c r="E24" s="9">
        <v>828</v>
      </c>
      <c r="F24" s="10">
        <f t="shared" si="0"/>
        <v>881</v>
      </c>
      <c r="G24" s="8">
        <v>15</v>
      </c>
      <c r="H24" s="9">
        <v>16</v>
      </c>
      <c r="I24" s="9">
        <v>468</v>
      </c>
      <c r="J24" s="10">
        <f t="shared" si="1"/>
        <v>499</v>
      </c>
      <c r="K24" s="39">
        <v>4646.2758333333331</v>
      </c>
      <c r="L24" s="39">
        <v>7622.2141666666676</v>
      </c>
      <c r="M24" s="39">
        <v>200148.23833333331</v>
      </c>
      <c r="N24" s="30">
        <f t="shared" si="2"/>
        <v>212416.7283333333</v>
      </c>
    </row>
    <row r="25" spans="1:14" x14ac:dyDescent="0.2">
      <c r="A25" s="4">
        <v>22</v>
      </c>
      <c r="B25" s="15" t="s">
        <v>25</v>
      </c>
      <c r="C25" s="8">
        <v>67</v>
      </c>
      <c r="D25" s="9">
        <v>49</v>
      </c>
      <c r="E25" s="9">
        <v>558</v>
      </c>
      <c r="F25" s="10">
        <f t="shared" si="0"/>
        <v>674</v>
      </c>
      <c r="G25" s="8">
        <v>40</v>
      </c>
      <c r="H25" s="9">
        <v>26</v>
      </c>
      <c r="I25" s="9">
        <v>347</v>
      </c>
      <c r="J25" s="10">
        <f t="shared" si="1"/>
        <v>413</v>
      </c>
      <c r="K25" s="39">
        <v>20240.577499999999</v>
      </c>
      <c r="L25" s="39">
        <v>12435.594166666668</v>
      </c>
      <c r="M25" s="39">
        <v>128611.8925</v>
      </c>
      <c r="N25" s="30">
        <f t="shared" si="2"/>
        <v>161288.06416666668</v>
      </c>
    </row>
    <row r="26" spans="1:14" x14ac:dyDescent="0.2">
      <c r="A26" s="4">
        <v>23</v>
      </c>
      <c r="B26" s="15" t="s">
        <v>26</v>
      </c>
      <c r="C26" s="8">
        <v>7</v>
      </c>
      <c r="D26" s="9">
        <v>3</v>
      </c>
      <c r="E26" s="9">
        <v>192</v>
      </c>
      <c r="F26" s="10">
        <f t="shared" si="0"/>
        <v>202</v>
      </c>
      <c r="G26" s="8">
        <v>3</v>
      </c>
      <c r="H26" s="9">
        <v>2</v>
      </c>
      <c r="I26" s="9">
        <v>122</v>
      </c>
      <c r="J26" s="10">
        <f t="shared" si="1"/>
        <v>127</v>
      </c>
      <c r="K26" s="39">
        <v>2076.6633333333334</v>
      </c>
      <c r="L26" s="39">
        <v>1253.8499999999999</v>
      </c>
      <c r="M26" s="39">
        <v>42690.114999999998</v>
      </c>
      <c r="N26" s="30">
        <f t="shared" si="2"/>
        <v>46020.628333333334</v>
      </c>
    </row>
    <row r="27" spans="1:14" x14ac:dyDescent="0.2">
      <c r="A27" s="4">
        <v>30</v>
      </c>
      <c r="B27" s="15" t="s">
        <v>27</v>
      </c>
      <c r="C27" s="8">
        <v>2043</v>
      </c>
      <c r="D27" s="9">
        <v>436</v>
      </c>
      <c r="E27" s="9">
        <v>4308</v>
      </c>
      <c r="F27" s="10">
        <f t="shared" si="0"/>
        <v>6787</v>
      </c>
      <c r="G27" s="8">
        <v>1164</v>
      </c>
      <c r="H27" s="9">
        <v>256</v>
      </c>
      <c r="I27" s="9">
        <v>2527</v>
      </c>
      <c r="J27" s="10">
        <f t="shared" si="1"/>
        <v>3947</v>
      </c>
      <c r="K27" s="39">
        <v>818236.08749999991</v>
      </c>
      <c r="L27" s="39">
        <v>152943.67833333332</v>
      </c>
      <c r="M27" s="39">
        <v>1332458.8225</v>
      </c>
      <c r="N27" s="54">
        <f t="shared" si="2"/>
        <v>2303638.5883333334</v>
      </c>
    </row>
    <row r="28" spans="1:14" x14ac:dyDescent="0.2">
      <c r="A28" s="5"/>
      <c r="B28" s="17" t="s">
        <v>3</v>
      </c>
      <c r="C28" s="55">
        <f t="shared" ref="C28:J28" si="3">SUM(C4:C27)</f>
        <v>3821</v>
      </c>
      <c r="D28" s="56">
        <f t="shared" si="3"/>
        <v>1330</v>
      </c>
      <c r="E28" s="56">
        <f t="shared" si="3"/>
        <v>18752</v>
      </c>
      <c r="F28" s="57">
        <f t="shared" si="3"/>
        <v>23903</v>
      </c>
      <c r="G28" s="55">
        <f t="shared" si="3"/>
        <v>2161</v>
      </c>
      <c r="H28" s="56">
        <f t="shared" si="3"/>
        <v>740</v>
      </c>
      <c r="I28" s="56">
        <f t="shared" si="3"/>
        <v>11164</v>
      </c>
      <c r="J28" s="57">
        <f t="shared" si="3"/>
        <v>14065</v>
      </c>
      <c r="K28" s="31">
        <f>SUM(K4:K27)</f>
        <v>1569191.2274999998</v>
      </c>
      <c r="L28" s="32">
        <f>SUM(L4:L27)</f>
        <v>464681.23</v>
      </c>
      <c r="M28" s="32">
        <f>SUM(M4:M27)</f>
        <v>5613008.0824999996</v>
      </c>
      <c r="N28" s="53">
        <f>SUM(N4:N27)</f>
        <v>7646880.5399999991</v>
      </c>
    </row>
  </sheetData>
  <phoneticPr fontId="2" type="noConversion"/>
  <pageMargins left="0.75" right="0.75" top="1" bottom="1" header="0.5" footer="0.5"/>
  <pageSetup orientation="portrait" r:id="rId1"/>
  <headerFooter alignWithMargins="0">
    <oddFooter>&amp;L&amp;D&amp;CRESI of Towson University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C1" workbookViewId="0">
      <selection activeCell="Q7" sqref="Q7"/>
    </sheetView>
  </sheetViews>
  <sheetFormatPr defaultRowHeight="15" x14ac:dyDescent="0.2"/>
  <cols>
    <col min="1" max="1" width="3.33203125" customWidth="1"/>
    <col min="2" max="2" width="11" customWidth="1"/>
    <col min="3" max="3" width="6.44140625" customWidth="1"/>
    <col min="4" max="4" width="6.88671875" customWidth="1"/>
    <col min="5" max="5" width="7.88671875" customWidth="1"/>
    <col min="6" max="6" width="7.6640625" customWidth="1"/>
    <col min="7" max="8" width="7.109375" customWidth="1"/>
    <col min="9" max="10" width="7.5546875" customWidth="1"/>
    <col min="11" max="12" width="11.109375" customWidth="1"/>
    <col min="13" max="13" width="12" customWidth="1"/>
    <col min="14" max="14" width="11.44140625" customWidth="1"/>
    <col min="15" max="15" width="3.109375" customWidth="1"/>
  </cols>
  <sheetData>
    <row r="1" spans="1:14" ht="15.75" x14ac:dyDescent="0.25">
      <c r="D1" s="13" t="s">
        <v>57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37</v>
      </c>
      <c r="D4">
        <v>28</v>
      </c>
      <c r="E4">
        <v>433</v>
      </c>
      <c r="F4" s="10">
        <f t="shared" ref="F4:F27" si="0">SUM(C4:E4)</f>
        <v>498</v>
      </c>
      <c r="G4">
        <v>18</v>
      </c>
      <c r="H4">
        <v>18</v>
      </c>
      <c r="I4">
        <v>260</v>
      </c>
      <c r="J4" s="10">
        <f t="shared" ref="J4:J27" si="1">SUM(G4:I4)</f>
        <v>296</v>
      </c>
      <c r="K4" s="49">
        <v>9575.93</v>
      </c>
      <c r="L4" s="49">
        <v>7704.980833333334</v>
      </c>
      <c r="M4" s="49">
        <v>107723.92583333334</v>
      </c>
      <c r="N4" s="44">
        <f t="shared" ref="N4:N27" si="2">SUM(K4:M4)</f>
        <v>125004.83666666667</v>
      </c>
    </row>
    <row r="5" spans="1:14" x14ac:dyDescent="0.2">
      <c r="A5" s="4">
        <v>2</v>
      </c>
      <c r="B5" s="15" t="s">
        <v>5</v>
      </c>
      <c r="C5">
        <v>120</v>
      </c>
      <c r="D5">
        <v>43</v>
      </c>
      <c r="E5">
        <v>678</v>
      </c>
      <c r="F5" s="10">
        <f t="shared" si="0"/>
        <v>841</v>
      </c>
      <c r="G5">
        <v>62</v>
      </c>
      <c r="H5">
        <v>19</v>
      </c>
      <c r="I5">
        <v>372</v>
      </c>
      <c r="J5" s="10">
        <f t="shared" si="1"/>
        <v>453</v>
      </c>
      <c r="K5" s="49">
        <v>39666.466666666667</v>
      </c>
      <c r="L5" s="49">
        <v>14591.2325</v>
      </c>
      <c r="M5" s="49">
        <v>215065.66249999998</v>
      </c>
      <c r="N5" s="44">
        <f t="shared" si="2"/>
        <v>269323.36166666663</v>
      </c>
    </row>
    <row r="6" spans="1:14" x14ac:dyDescent="0.2">
      <c r="A6" s="4">
        <v>3</v>
      </c>
      <c r="B6" s="15" t="s">
        <v>6</v>
      </c>
      <c r="C6">
        <v>531</v>
      </c>
      <c r="D6">
        <v>111</v>
      </c>
      <c r="E6">
        <v>2800</v>
      </c>
      <c r="F6" s="10">
        <f t="shared" si="0"/>
        <v>3442</v>
      </c>
      <c r="G6">
        <v>304</v>
      </c>
      <c r="H6">
        <v>69</v>
      </c>
      <c r="I6">
        <v>1682</v>
      </c>
      <c r="J6" s="10">
        <f t="shared" si="1"/>
        <v>2055</v>
      </c>
      <c r="K6" s="49">
        <v>239820.17583333331</v>
      </c>
      <c r="L6" s="49">
        <v>40489.323333333334</v>
      </c>
      <c r="M6" s="49">
        <v>988336.10416666663</v>
      </c>
      <c r="N6" s="44">
        <f t="shared" si="2"/>
        <v>1268645.6033333333</v>
      </c>
    </row>
    <row r="7" spans="1:14" x14ac:dyDescent="0.2">
      <c r="A7" s="4">
        <v>4</v>
      </c>
      <c r="B7" s="15" t="s">
        <v>7</v>
      </c>
      <c r="C7">
        <v>32</v>
      </c>
      <c r="D7">
        <v>13</v>
      </c>
      <c r="E7">
        <v>337</v>
      </c>
      <c r="F7" s="10">
        <f t="shared" si="0"/>
        <v>382</v>
      </c>
      <c r="G7">
        <v>17</v>
      </c>
      <c r="H7">
        <v>8</v>
      </c>
      <c r="I7">
        <v>206</v>
      </c>
      <c r="J7" s="10">
        <f t="shared" si="1"/>
        <v>231</v>
      </c>
      <c r="K7" s="49">
        <v>11266.850833333332</v>
      </c>
      <c r="L7" s="49">
        <v>3980.0149999999999</v>
      </c>
      <c r="M7" s="49">
        <v>101253.71750000001</v>
      </c>
      <c r="N7" s="44">
        <f t="shared" si="2"/>
        <v>116500.58333333334</v>
      </c>
    </row>
    <row r="8" spans="1:14" x14ac:dyDescent="0.2">
      <c r="A8" s="4">
        <v>5</v>
      </c>
      <c r="B8" s="15" t="s">
        <v>8</v>
      </c>
      <c r="C8">
        <v>26</v>
      </c>
      <c r="D8">
        <v>5</v>
      </c>
      <c r="E8">
        <v>185</v>
      </c>
      <c r="F8" s="10">
        <f t="shared" si="0"/>
        <v>216</v>
      </c>
      <c r="G8">
        <v>13</v>
      </c>
      <c r="H8">
        <v>3</v>
      </c>
      <c r="I8">
        <v>103</v>
      </c>
      <c r="J8" s="10">
        <f t="shared" si="1"/>
        <v>119</v>
      </c>
      <c r="K8" s="49">
        <v>6649.9225000000006</v>
      </c>
      <c r="L8" s="39">
        <v>1889.6583333333331</v>
      </c>
      <c r="M8" s="49">
        <v>53082.401666666665</v>
      </c>
      <c r="N8" s="44">
        <f t="shared" si="2"/>
        <v>61621.982499999998</v>
      </c>
    </row>
    <row r="9" spans="1:14" x14ac:dyDescent="0.2">
      <c r="A9" s="4">
        <v>6</v>
      </c>
      <c r="B9" s="15" t="s">
        <v>9</v>
      </c>
      <c r="C9">
        <v>38</v>
      </c>
      <c r="D9">
        <v>13</v>
      </c>
      <c r="E9">
        <v>407</v>
      </c>
      <c r="F9" s="10">
        <f t="shared" si="0"/>
        <v>458</v>
      </c>
      <c r="G9">
        <v>24</v>
      </c>
      <c r="H9">
        <v>6</v>
      </c>
      <c r="I9">
        <v>268</v>
      </c>
      <c r="J9" s="10">
        <f t="shared" si="1"/>
        <v>298</v>
      </c>
      <c r="K9" s="49">
        <v>17165.297500000001</v>
      </c>
      <c r="L9" s="49">
        <v>5262.3133333333344</v>
      </c>
      <c r="M9" s="49">
        <v>137952.18666666668</v>
      </c>
      <c r="N9" s="44">
        <f t="shared" si="2"/>
        <v>160379.79750000002</v>
      </c>
    </row>
    <row r="10" spans="1:14" x14ac:dyDescent="0.2">
      <c r="A10" s="4">
        <v>7</v>
      </c>
      <c r="B10" s="15" t="s">
        <v>10</v>
      </c>
      <c r="C10">
        <v>110</v>
      </c>
      <c r="D10">
        <v>32</v>
      </c>
      <c r="E10">
        <v>308</v>
      </c>
      <c r="F10" s="10">
        <f t="shared" si="0"/>
        <v>450</v>
      </c>
      <c r="G10">
        <v>55</v>
      </c>
      <c r="H10">
        <v>19</v>
      </c>
      <c r="I10">
        <v>162</v>
      </c>
      <c r="J10" s="10">
        <f t="shared" si="1"/>
        <v>236</v>
      </c>
      <c r="K10" s="49">
        <v>38874.68</v>
      </c>
      <c r="L10" s="49">
        <v>9625.2541666666675</v>
      </c>
      <c r="M10" s="49">
        <v>87249.19666666667</v>
      </c>
      <c r="N10" s="44">
        <f t="shared" si="2"/>
        <v>135749.13083333333</v>
      </c>
    </row>
    <row r="11" spans="1:14" x14ac:dyDescent="0.2">
      <c r="A11" s="4">
        <v>8</v>
      </c>
      <c r="B11" s="15" t="s">
        <v>11</v>
      </c>
      <c r="C11">
        <v>38</v>
      </c>
      <c r="D11">
        <v>14</v>
      </c>
      <c r="E11">
        <v>504</v>
      </c>
      <c r="F11" s="10">
        <f t="shared" si="0"/>
        <v>556</v>
      </c>
      <c r="G11">
        <v>16</v>
      </c>
      <c r="H11">
        <v>7</v>
      </c>
      <c r="I11">
        <v>298</v>
      </c>
      <c r="J11" s="10">
        <f t="shared" si="1"/>
        <v>321</v>
      </c>
      <c r="K11" s="49">
        <v>16813.636666666669</v>
      </c>
      <c r="L11" s="49">
        <v>5409.8633333333337</v>
      </c>
      <c r="M11" s="49">
        <v>175707.50166666668</v>
      </c>
      <c r="N11" s="44">
        <f t="shared" si="2"/>
        <v>197931.00166666668</v>
      </c>
    </row>
    <row r="12" spans="1:14" x14ac:dyDescent="0.2">
      <c r="A12" s="4">
        <v>9</v>
      </c>
      <c r="B12" s="15" t="s">
        <v>12</v>
      </c>
      <c r="C12">
        <v>20</v>
      </c>
      <c r="D12">
        <v>3</v>
      </c>
      <c r="E12">
        <v>315</v>
      </c>
      <c r="F12" s="10">
        <f t="shared" si="0"/>
        <v>338</v>
      </c>
      <c r="G12">
        <v>11</v>
      </c>
      <c r="H12">
        <v>2</v>
      </c>
      <c r="I12">
        <v>206</v>
      </c>
      <c r="J12" s="10">
        <f t="shared" si="1"/>
        <v>219</v>
      </c>
      <c r="K12" s="49">
        <v>5463.7050000000008</v>
      </c>
      <c r="L12" s="49">
        <v>1264.9866666666667</v>
      </c>
      <c r="M12" s="49">
        <v>85332.747499999998</v>
      </c>
      <c r="N12" s="44">
        <f t="shared" si="2"/>
        <v>92061.439166666663</v>
      </c>
    </row>
    <row r="13" spans="1:14" x14ac:dyDescent="0.2">
      <c r="A13" s="4">
        <v>10</v>
      </c>
      <c r="B13" s="15" t="s">
        <v>13</v>
      </c>
      <c r="C13">
        <v>102</v>
      </c>
      <c r="D13">
        <v>23</v>
      </c>
      <c r="E13">
        <v>524</v>
      </c>
      <c r="F13" s="10">
        <f t="shared" si="0"/>
        <v>649</v>
      </c>
      <c r="G13">
        <v>53</v>
      </c>
      <c r="H13">
        <v>16</v>
      </c>
      <c r="I13">
        <v>320</v>
      </c>
      <c r="J13" s="10">
        <f t="shared" si="1"/>
        <v>389</v>
      </c>
      <c r="K13" s="49">
        <v>43268.409166666665</v>
      </c>
      <c r="L13" s="49">
        <v>7400.3691666666664</v>
      </c>
      <c r="M13" s="49">
        <v>164708.80833333332</v>
      </c>
      <c r="N13" s="44">
        <f t="shared" si="2"/>
        <v>215377.58666666664</v>
      </c>
    </row>
    <row r="14" spans="1:14" x14ac:dyDescent="0.2">
      <c r="A14" s="4">
        <v>11</v>
      </c>
      <c r="B14" s="15" t="s">
        <v>14</v>
      </c>
      <c r="C14">
        <v>9</v>
      </c>
      <c r="D14">
        <v>0</v>
      </c>
      <c r="E14">
        <v>98</v>
      </c>
      <c r="F14" s="10">
        <f t="shared" si="0"/>
        <v>107</v>
      </c>
      <c r="G14">
        <v>6</v>
      </c>
      <c r="H14">
        <v>0</v>
      </c>
      <c r="I14">
        <v>63</v>
      </c>
      <c r="J14" s="10">
        <f t="shared" si="1"/>
        <v>69</v>
      </c>
      <c r="K14" s="49">
        <v>2033.8824999999999</v>
      </c>
      <c r="L14" s="39">
        <v>0</v>
      </c>
      <c r="M14" s="49">
        <v>18166.470833333333</v>
      </c>
      <c r="N14" s="44">
        <f t="shared" si="2"/>
        <v>20200.353333333333</v>
      </c>
    </row>
    <row r="15" spans="1:14" x14ac:dyDescent="0.2">
      <c r="A15" s="4">
        <v>12</v>
      </c>
      <c r="B15" s="15" t="s">
        <v>15</v>
      </c>
      <c r="C15">
        <v>234</v>
      </c>
      <c r="D15">
        <v>64</v>
      </c>
      <c r="E15">
        <v>783</v>
      </c>
      <c r="F15" s="10">
        <f t="shared" si="0"/>
        <v>1081</v>
      </c>
      <c r="G15">
        <v>127</v>
      </c>
      <c r="H15">
        <v>34</v>
      </c>
      <c r="I15">
        <v>467</v>
      </c>
      <c r="J15" s="10">
        <f t="shared" si="1"/>
        <v>628</v>
      </c>
      <c r="K15" s="49">
        <v>96179.763333333351</v>
      </c>
      <c r="L15" s="39">
        <v>22869.795000000002</v>
      </c>
      <c r="M15" s="49">
        <v>263706.46250000002</v>
      </c>
      <c r="N15" s="44">
        <f t="shared" si="2"/>
        <v>382756.02083333337</v>
      </c>
    </row>
    <row r="16" spans="1:14" x14ac:dyDescent="0.2">
      <c r="A16" s="4">
        <v>13</v>
      </c>
      <c r="B16" s="15" t="s">
        <v>16</v>
      </c>
      <c r="C16">
        <v>215</v>
      </c>
      <c r="D16">
        <v>35</v>
      </c>
      <c r="E16">
        <v>487</v>
      </c>
      <c r="F16" s="10">
        <f t="shared" si="0"/>
        <v>737</v>
      </c>
      <c r="G16">
        <v>112</v>
      </c>
      <c r="H16">
        <v>19</v>
      </c>
      <c r="I16">
        <v>299</v>
      </c>
      <c r="J16" s="10">
        <f t="shared" si="1"/>
        <v>430</v>
      </c>
      <c r="K16" s="49">
        <v>118783.73</v>
      </c>
      <c r="L16" s="49">
        <v>20618.08666666667</v>
      </c>
      <c r="M16" s="49">
        <v>201831.80333333334</v>
      </c>
      <c r="N16" s="44">
        <f t="shared" si="2"/>
        <v>341233.62</v>
      </c>
    </row>
    <row r="17" spans="1:14" x14ac:dyDescent="0.2">
      <c r="A17" s="4">
        <v>14</v>
      </c>
      <c r="B17" s="15" t="s">
        <v>17</v>
      </c>
      <c r="C17">
        <v>16</v>
      </c>
      <c r="D17">
        <v>5</v>
      </c>
      <c r="E17">
        <v>90</v>
      </c>
      <c r="F17" s="10">
        <f t="shared" si="0"/>
        <v>111</v>
      </c>
      <c r="G17">
        <v>8</v>
      </c>
      <c r="H17">
        <v>3</v>
      </c>
      <c r="I17">
        <v>51</v>
      </c>
      <c r="J17" s="10">
        <f t="shared" si="1"/>
        <v>62</v>
      </c>
      <c r="K17" s="49">
        <v>4796.3933333333325</v>
      </c>
      <c r="L17" s="49">
        <v>962.31416666666667</v>
      </c>
      <c r="M17" s="49">
        <v>20460.071666666667</v>
      </c>
      <c r="N17" s="44">
        <f t="shared" si="2"/>
        <v>26218.779166666667</v>
      </c>
    </row>
    <row r="18" spans="1:14" x14ac:dyDescent="0.2">
      <c r="A18" s="4">
        <v>15</v>
      </c>
      <c r="B18" s="15" t="s">
        <v>18</v>
      </c>
      <c r="C18">
        <v>310</v>
      </c>
      <c r="D18">
        <v>93</v>
      </c>
      <c r="E18">
        <v>1181</v>
      </c>
      <c r="F18" s="10">
        <f t="shared" si="0"/>
        <v>1584</v>
      </c>
      <c r="G18">
        <v>172</v>
      </c>
      <c r="H18">
        <v>47</v>
      </c>
      <c r="I18">
        <v>713</v>
      </c>
      <c r="J18" s="10">
        <f t="shared" si="1"/>
        <v>932</v>
      </c>
      <c r="K18" s="49">
        <v>167202.02416666664</v>
      </c>
      <c r="L18" s="49">
        <v>45345.53833333333</v>
      </c>
      <c r="M18" s="49">
        <v>484789.8033333334</v>
      </c>
      <c r="N18" s="44">
        <f t="shared" si="2"/>
        <v>697337.36583333334</v>
      </c>
    </row>
    <row r="19" spans="1:14" x14ac:dyDescent="0.2">
      <c r="A19" s="4">
        <v>16</v>
      </c>
      <c r="B19" s="15" t="s">
        <v>19</v>
      </c>
      <c r="C19">
        <v>1188</v>
      </c>
      <c r="D19">
        <v>116</v>
      </c>
      <c r="E19">
        <v>2428</v>
      </c>
      <c r="F19" s="10">
        <f t="shared" si="0"/>
        <v>3732</v>
      </c>
      <c r="G19">
        <v>673</v>
      </c>
      <c r="H19">
        <v>66</v>
      </c>
      <c r="I19">
        <v>1417</v>
      </c>
      <c r="J19" s="10">
        <f t="shared" si="1"/>
        <v>2156</v>
      </c>
      <c r="K19" s="49">
        <v>529465.21333333326</v>
      </c>
      <c r="L19" s="49">
        <v>42667.094166666669</v>
      </c>
      <c r="M19" s="49">
        <v>800050.36583333334</v>
      </c>
      <c r="N19" s="44">
        <f t="shared" si="2"/>
        <v>1372182.6733333333</v>
      </c>
    </row>
    <row r="20" spans="1:14" x14ac:dyDescent="0.2">
      <c r="A20" s="4">
        <v>17</v>
      </c>
      <c r="B20" s="15" t="s">
        <v>20</v>
      </c>
      <c r="C20">
        <v>11</v>
      </c>
      <c r="D20">
        <v>11</v>
      </c>
      <c r="E20">
        <v>133</v>
      </c>
      <c r="F20" s="10">
        <f t="shared" si="0"/>
        <v>155</v>
      </c>
      <c r="G20">
        <v>5</v>
      </c>
      <c r="H20">
        <v>6</v>
      </c>
      <c r="I20">
        <v>95</v>
      </c>
      <c r="J20" s="10">
        <f t="shared" si="1"/>
        <v>106</v>
      </c>
      <c r="K20" s="49">
        <v>2509.5525000000002</v>
      </c>
      <c r="L20" s="49">
        <v>3037.8183333333332</v>
      </c>
      <c r="M20" s="49">
        <v>33437.202499999999</v>
      </c>
      <c r="N20" s="44">
        <f t="shared" si="2"/>
        <v>38984.573333333334</v>
      </c>
    </row>
    <row r="21" spans="1:14" x14ac:dyDescent="0.2">
      <c r="A21" s="4">
        <v>18</v>
      </c>
      <c r="B21" s="15" t="s">
        <v>21</v>
      </c>
      <c r="C21">
        <v>61</v>
      </c>
      <c r="D21">
        <v>23</v>
      </c>
      <c r="E21">
        <v>326</v>
      </c>
      <c r="F21" s="10">
        <f t="shared" si="0"/>
        <v>410</v>
      </c>
      <c r="G21">
        <v>32</v>
      </c>
      <c r="H21">
        <v>12</v>
      </c>
      <c r="I21">
        <v>170</v>
      </c>
      <c r="J21" s="10">
        <f t="shared" si="1"/>
        <v>214</v>
      </c>
      <c r="K21" s="49">
        <v>15915.932500000001</v>
      </c>
      <c r="L21" s="49">
        <v>4851.3833333333332</v>
      </c>
      <c r="M21" s="49">
        <v>76829.003333333341</v>
      </c>
      <c r="N21" s="44">
        <f t="shared" si="2"/>
        <v>97596.319166666683</v>
      </c>
    </row>
    <row r="22" spans="1:14" x14ac:dyDescent="0.2">
      <c r="A22" s="4">
        <v>19</v>
      </c>
      <c r="B22" s="15" t="s">
        <v>22</v>
      </c>
      <c r="C22">
        <v>59</v>
      </c>
      <c r="D22">
        <v>5</v>
      </c>
      <c r="E22">
        <v>297</v>
      </c>
      <c r="F22" s="10">
        <f t="shared" si="0"/>
        <v>361</v>
      </c>
      <c r="G22">
        <v>24</v>
      </c>
      <c r="H22">
        <v>2</v>
      </c>
      <c r="I22">
        <v>172</v>
      </c>
      <c r="J22" s="10">
        <f t="shared" si="1"/>
        <v>198</v>
      </c>
      <c r="K22" s="49">
        <v>18691.855</v>
      </c>
      <c r="L22" s="49">
        <v>2147.21</v>
      </c>
      <c r="M22" s="49">
        <v>73100.58166666668</v>
      </c>
      <c r="N22" s="44">
        <f t="shared" si="2"/>
        <v>93939.646666666682</v>
      </c>
    </row>
    <row r="23" spans="1:14" x14ac:dyDescent="0.2">
      <c r="A23" s="4">
        <v>20</v>
      </c>
      <c r="B23" s="16" t="s">
        <v>23</v>
      </c>
      <c r="C23">
        <v>3</v>
      </c>
      <c r="D23">
        <v>7</v>
      </c>
      <c r="E23">
        <v>195</v>
      </c>
      <c r="F23" s="10">
        <f t="shared" si="0"/>
        <v>205</v>
      </c>
      <c r="G23">
        <v>2</v>
      </c>
      <c r="H23">
        <v>4</v>
      </c>
      <c r="I23">
        <v>133</v>
      </c>
      <c r="J23" s="10">
        <f t="shared" si="1"/>
        <v>139</v>
      </c>
      <c r="K23" s="49">
        <v>480.30666666666667</v>
      </c>
      <c r="L23" s="49">
        <v>3036.28</v>
      </c>
      <c r="M23" s="49">
        <v>55065.844166666669</v>
      </c>
      <c r="N23" s="44">
        <f t="shared" si="2"/>
        <v>58582.430833333339</v>
      </c>
    </row>
    <row r="24" spans="1:14" x14ac:dyDescent="0.2">
      <c r="A24" s="4">
        <v>21</v>
      </c>
      <c r="B24" s="16" t="s">
        <v>24</v>
      </c>
      <c r="C24">
        <v>65</v>
      </c>
      <c r="D24">
        <v>29</v>
      </c>
      <c r="E24">
        <v>707</v>
      </c>
      <c r="F24" s="10">
        <f t="shared" si="0"/>
        <v>801</v>
      </c>
      <c r="G24">
        <v>33</v>
      </c>
      <c r="H24">
        <v>16</v>
      </c>
      <c r="I24">
        <v>392</v>
      </c>
      <c r="J24" s="10">
        <f t="shared" si="1"/>
        <v>441</v>
      </c>
      <c r="K24" s="49">
        <v>17596.561666666665</v>
      </c>
      <c r="L24" s="49">
        <v>9830.6216666666678</v>
      </c>
      <c r="M24" s="49">
        <v>199114.18583333332</v>
      </c>
      <c r="N24" s="44">
        <f t="shared" si="2"/>
        <v>226541.36916666664</v>
      </c>
    </row>
    <row r="25" spans="1:14" x14ac:dyDescent="0.2">
      <c r="A25" s="4">
        <v>22</v>
      </c>
      <c r="B25" s="15" t="s">
        <v>25</v>
      </c>
      <c r="C25">
        <v>144</v>
      </c>
      <c r="D25">
        <v>30</v>
      </c>
      <c r="E25">
        <v>662</v>
      </c>
      <c r="F25" s="10">
        <f t="shared" si="0"/>
        <v>836</v>
      </c>
      <c r="G25">
        <v>67</v>
      </c>
      <c r="H25">
        <v>17</v>
      </c>
      <c r="I25">
        <v>419</v>
      </c>
      <c r="J25" s="10">
        <f t="shared" si="1"/>
        <v>503</v>
      </c>
      <c r="K25" s="49">
        <v>44126.0625</v>
      </c>
      <c r="L25" s="49">
        <v>8673.8383333333331</v>
      </c>
      <c r="M25" s="49">
        <v>166828.22</v>
      </c>
      <c r="N25" s="44">
        <f t="shared" si="2"/>
        <v>219628.12083333335</v>
      </c>
    </row>
    <row r="26" spans="1:14" x14ac:dyDescent="0.2">
      <c r="A26" s="4">
        <v>23</v>
      </c>
      <c r="B26" s="15" t="s">
        <v>26</v>
      </c>
      <c r="C26">
        <v>6</v>
      </c>
      <c r="D26">
        <v>8</v>
      </c>
      <c r="E26">
        <v>188</v>
      </c>
      <c r="F26" s="10">
        <f t="shared" si="0"/>
        <v>202</v>
      </c>
      <c r="G26">
        <v>4</v>
      </c>
      <c r="H26">
        <v>4</v>
      </c>
      <c r="I26">
        <v>117</v>
      </c>
      <c r="J26" s="10">
        <f t="shared" si="1"/>
        <v>125</v>
      </c>
      <c r="K26" s="49">
        <v>1342.4125000000001</v>
      </c>
      <c r="L26" s="49">
        <v>1857.2775000000001</v>
      </c>
      <c r="M26" s="49">
        <v>49487.934166666666</v>
      </c>
      <c r="N26" s="44">
        <f t="shared" si="2"/>
        <v>52687.624166666668</v>
      </c>
    </row>
    <row r="27" spans="1:14" x14ac:dyDescent="0.2">
      <c r="A27" s="4">
        <v>30</v>
      </c>
      <c r="B27" s="15" t="s">
        <v>27</v>
      </c>
      <c r="C27">
        <v>3122</v>
      </c>
      <c r="D27">
        <v>692</v>
      </c>
      <c r="E27">
        <v>3370</v>
      </c>
      <c r="F27" s="10">
        <f t="shared" si="0"/>
        <v>7184</v>
      </c>
      <c r="G27">
        <v>1781</v>
      </c>
      <c r="H27">
        <v>397</v>
      </c>
      <c r="I27">
        <v>2002</v>
      </c>
      <c r="J27" s="10">
        <f t="shared" si="1"/>
        <v>4180</v>
      </c>
      <c r="K27" s="49">
        <v>1313883.4475</v>
      </c>
      <c r="L27" s="49">
        <v>266398.4266666667</v>
      </c>
      <c r="M27" s="49">
        <v>1082276.9316666666</v>
      </c>
      <c r="N27" s="44">
        <f t="shared" si="2"/>
        <v>2662558.8058333332</v>
      </c>
    </row>
    <row r="28" spans="1:14" x14ac:dyDescent="0.2">
      <c r="A28" s="1"/>
      <c r="B28" s="27" t="s">
        <v>3</v>
      </c>
      <c r="C28" s="50">
        <f>SUM(C4:C27)</f>
        <v>6497</v>
      </c>
      <c r="D28" s="27">
        <f>SUM(D4:D27)</f>
        <v>1403</v>
      </c>
      <c r="E28" s="27">
        <f>SUM(E4:E27)</f>
        <v>17436</v>
      </c>
      <c r="F28" s="28">
        <f>SUM(F4:F27)</f>
        <v>25336</v>
      </c>
      <c r="G28" s="61">
        <f t="shared" ref="G28:N28" si="3">SUM(G4:G27)</f>
        <v>3619</v>
      </c>
      <c r="H28" s="61">
        <f>SUM(H4:H27)</f>
        <v>794</v>
      </c>
      <c r="I28" s="61">
        <f t="shared" si="3"/>
        <v>10387</v>
      </c>
      <c r="J28" s="62">
        <f t="shared" si="3"/>
        <v>14800</v>
      </c>
      <c r="K28" s="47">
        <f t="shared" si="3"/>
        <v>2761572.2116666669</v>
      </c>
      <c r="L28" s="47">
        <f>SUM(L4:L27)</f>
        <v>529913.6808333334</v>
      </c>
      <c r="M28" s="47">
        <f t="shared" si="3"/>
        <v>5641557.1333333328</v>
      </c>
      <c r="N28" s="48">
        <f t="shared" si="3"/>
        <v>8933043.025833331</v>
      </c>
    </row>
    <row r="29" spans="1:14" x14ac:dyDescent="0.2">
      <c r="N29" s="49"/>
    </row>
    <row r="30" spans="1:14" x14ac:dyDescent="0.2">
      <c r="E30" s="70"/>
      <c r="N30" s="49"/>
    </row>
    <row r="31" spans="1:14" x14ac:dyDescent="0.2">
      <c r="N31" s="49"/>
    </row>
  </sheetData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D1" workbookViewId="0">
      <selection activeCell="C4" sqref="C4:N28"/>
    </sheetView>
  </sheetViews>
  <sheetFormatPr defaultRowHeight="15" x14ac:dyDescent="0.2"/>
  <cols>
    <col min="1" max="1" width="3.33203125" customWidth="1"/>
    <col min="2" max="2" width="11" customWidth="1"/>
    <col min="3" max="3" width="9.88671875" customWidth="1"/>
    <col min="4" max="4" width="6.88671875" customWidth="1"/>
    <col min="5" max="5" width="7.88671875" customWidth="1"/>
    <col min="6" max="6" width="7.6640625" customWidth="1"/>
    <col min="7" max="8" width="7.109375" customWidth="1"/>
    <col min="9" max="10" width="7.5546875" customWidth="1"/>
    <col min="11" max="12" width="11.109375" customWidth="1"/>
    <col min="13" max="13" width="12" customWidth="1"/>
    <col min="14" max="14" width="11.44140625" customWidth="1"/>
    <col min="15" max="15" width="3.109375" customWidth="1"/>
  </cols>
  <sheetData>
    <row r="1" spans="1:14" ht="15.75" x14ac:dyDescent="0.25">
      <c r="D1" s="13" t="s">
        <v>58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40</v>
      </c>
      <c r="D4">
        <v>29</v>
      </c>
      <c r="E4">
        <v>448</v>
      </c>
      <c r="F4" s="10">
        <f t="shared" ref="F4:F27" si="0">SUM(C4:E4)</f>
        <v>517</v>
      </c>
      <c r="G4">
        <v>21</v>
      </c>
      <c r="H4">
        <v>17</v>
      </c>
      <c r="I4">
        <v>271</v>
      </c>
      <c r="J4" s="10">
        <f t="shared" ref="J4:J27" si="1">SUM(G4:I4)</f>
        <v>309</v>
      </c>
      <c r="K4" s="49">
        <v>10187.0275</v>
      </c>
      <c r="L4" s="49">
        <v>5495.5983333333324</v>
      </c>
      <c r="M4" s="49">
        <v>108771.10833333334</v>
      </c>
      <c r="N4" s="44">
        <f t="shared" ref="N4:N27" si="2">SUM(K4:M4)</f>
        <v>124453.73416666666</v>
      </c>
    </row>
    <row r="5" spans="1:14" x14ac:dyDescent="0.2">
      <c r="A5" s="4">
        <v>2</v>
      </c>
      <c r="B5" s="15" t="s">
        <v>5</v>
      </c>
      <c r="C5">
        <v>112</v>
      </c>
      <c r="D5">
        <v>37</v>
      </c>
      <c r="E5">
        <v>691</v>
      </c>
      <c r="F5" s="10">
        <f t="shared" si="0"/>
        <v>840</v>
      </c>
      <c r="G5">
        <v>60</v>
      </c>
      <c r="H5">
        <v>19</v>
      </c>
      <c r="I5">
        <v>374</v>
      </c>
      <c r="J5" s="10">
        <f t="shared" si="1"/>
        <v>453</v>
      </c>
      <c r="K5" s="49">
        <v>38018.90083333334</v>
      </c>
      <c r="L5" s="49">
        <v>14716.119166666665</v>
      </c>
      <c r="M5" s="49">
        <v>214275.55500000002</v>
      </c>
      <c r="N5" s="44">
        <f t="shared" si="2"/>
        <v>267010.57500000001</v>
      </c>
    </row>
    <row r="6" spans="1:14" x14ac:dyDescent="0.2">
      <c r="A6" s="4">
        <v>3</v>
      </c>
      <c r="B6" s="15" t="s">
        <v>6</v>
      </c>
      <c r="C6">
        <v>555</v>
      </c>
      <c r="D6">
        <v>119</v>
      </c>
      <c r="E6">
        <v>2784</v>
      </c>
      <c r="F6" s="10">
        <f t="shared" si="0"/>
        <v>3458</v>
      </c>
      <c r="G6">
        <v>318</v>
      </c>
      <c r="H6">
        <v>71</v>
      </c>
      <c r="I6">
        <v>1677</v>
      </c>
      <c r="J6" s="10">
        <f t="shared" si="1"/>
        <v>2066</v>
      </c>
      <c r="K6" s="49">
        <v>249020.35166666668</v>
      </c>
      <c r="L6" s="49">
        <v>43374.229166666664</v>
      </c>
      <c r="M6" s="49">
        <v>969947.63666666672</v>
      </c>
      <c r="N6" s="44">
        <f t="shared" si="2"/>
        <v>1262342.2175</v>
      </c>
    </row>
    <row r="7" spans="1:14" x14ac:dyDescent="0.2">
      <c r="A7" s="4">
        <v>4</v>
      </c>
      <c r="B7" s="15" t="s">
        <v>7</v>
      </c>
      <c r="C7">
        <v>26</v>
      </c>
      <c r="D7">
        <v>11</v>
      </c>
      <c r="E7">
        <v>354</v>
      </c>
      <c r="F7" s="10">
        <f t="shared" si="0"/>
        <v>391</v>
      </c>
      <c r="G7">
        <v>13</v>
      </c>
      <c r="H7">
        <v>7</v>
      </c>
      <c r="I7">
        <v>209</v>
      </c>
      <c r="J7" s="10">
        <f t="shared" si="1"/>
        <v>229</v>
      </c>
      <c r="K7" s="49">
        <v>9268.8483333333334</v>
      </c>
      <c r="L7" s="49">
        <v>3090.1974999999998</v>
      </c>
      <c r="M7" s="49">
        <v>102812.515</v>
      </c>
      <c r="N7" s="44">
        <f t="shared" si="2"/>
        <v>115171.56083333334</v>
      </c>
    </row>
    <row r="8" spans="1:14" x14ac:dyDescent="0.2">
      <c r="A8" s="4">
        <v>5</v>
      </c>
      <c r="B8" s="15" t="s">
        <v>8</v>
      </c>
      <c r="C8">
        <v>25</v>
      </c>
      <c r="D8">
        <v>4</v>
      </c>
      <c r="E8">
        <v>190</v>
      </c>
      <c r="F8" s="10">
        <f t="shared" si="0"/>
        <v>219</v>
      </c>
      <c r="G8">
        <v>13</v>
      </c>
      <c r="H8">
        <v>2</v>
      </c>
      <c r="I8">
        <v>108</v>
      </c>
      <c r="J8" s="10">
        <f t="shared" si="1"/>
        <v>123</v>
      </c>
      <c r="K8" s="49">
        <v>6587.5008333333344</v>
      </c>
      <c r="L8" s="39">
        <v>1769.3541666666667</v>
      </c>
      <c r="M8" s="49">
        <v>49710.949166666665</v>
      </c>
      <c r="N8" s="44">
        <f t="shared" si="2"/>
        <v>58067.804166666669</v>
      </c>
    </row>
    <row r="9" spans="1:14" x14ac:dyDescent="0.2">
      <c r="A9" s="4">
        <v>6</v>
      </c>
      <c r="B9" s="15" t="s">
        <v>9</v>
      </c>
      <c r="C9">
        <v>24</v>
      </c>
      <c r="D9">
        <v>22</v>
      </c>
      <c r="E9">
        <v>428</v>
      </c>
      <c r="F9" s="10">
        <f t="shared" si="0"/>
        <v>474</v>
      </c>
      <c r="G9">
        <v>18</v>
      </c>
      <c r="H9">
        <v>10</v>
      </c>
      <c r="I9">
        <v>282</v>
      </c>
      <c r="J9" s="10">
        <f t="shared" si="1"/>
        <v>310</v>
      </c>
      <c r="K9" s="49">
        <v>10556.173333333334</v>
      </c>
      <c r="L9" s="49">
        <v>9795.5</v>
      </c>
      <c r="M9" s="49">
        <v>147010.66250000001</v>
      </c>
      <c r="N9" s="44">
        <f t="shared" si="2"/>
        <v>167362.33583333335</v>
      </c>
    </row>
    <row r="10" spans="1:14" x14ac:dyDescent="0.2">
      <c r="A10" s="4">
        <v>7</v>
      </c>
      <c r="B10" s="15" t="s">
        <v>10</v>
      </c>
      <c r="C10">
        <v>120</v>
      </c>
      <c r="D10">
        <v>32</v>
      </c>
      <c r="E10">
        <v>295</v>
      </c>
      <c r="F10" s="10">
        <f t="shared" si="0"/>
        <v>447</v>
      </c>
      <c r="G10">
        <v>58</v>
      </c>
      <c r="H10">
        <v>16</v>
      </c>
      <c r="I10">
        <v>158</v>
      </c>
      <c r="J10" s="10">
        <f t="shared" si="1"/>
        <v>232</v>
      </c>
      <c r="K10" s="49">
        <v>40080.332500000004</v>
      </c>
      <c r="L10" s="49">
        <v>10395.731666666667</v>
      </c>
      <c r="M10" s="49">
        <v>85633.047500000001</v>
      </c>
      <c r="N10" s="44">
        <f t="shared" si="2"/>
        <v>136109.11166666666</v>
      </c>
    </row>
    <row r="11" spans="1:14" x14ac:dyDescent="0.2">
      <c r="A11" s="4">
        <v>8</v>
      </c>
      <c r="B11" s="15" t="s">
        <v>11</v>
      </c>
      <c r="C11">
        <v>43</v>
      </c>
      <c r="D11">
        <v>17</v>
      </c>
      <c r="E11">
        <v>506</v>
      </c>
      <c r="F11" s="10">
        <f t="shared" si="0"/>
        <v>566</v>
      </c>
      <c r="G11">
        <v>20</v>
      </c>
      <c r="H11">
        <v>8</v>
      </c>
      <c r="I11">
        <v>300</v>
      </c>
      <c r="J11" s="10">
        <f t="shared" si="1"/>
        <v>328</v>
      </c>
      <c r="K11" s="49">
        <v>18921.185833333333</v>
      </c>
      <c r="L11" s="49">
        <v>7854.0366666666669</v>
      </c>
      <c r="M11" s="49">
        <v>169841.18666666668</v>
      </c>
      <c r="N11" s="44">
        <f t="shared" si="2"/>
        <v>196616.40916666668</v>
      </c>
    </row>
    <row r="12" spans="1:14" x14ac:dyDescent="0.2">
      <c r="A12" s="4">
        <v>9</v>
      </c>
      <c r="B12" s="15" t="s">
        <v>12</v>
      </c>
      <c r="C12">
        <v>18</v>
      </c>
      <c r="D12">
        <v>4</v>
      </c>
      <c r="E12">
        <v>305</v>
      </c>
      <c r="F12" s="10">
        <f t="shared" si="0"/>
        <v>327</v>
      </c>
      <c r="G12">
        <v>9</v>
      </c>
      <c r="H12">
        <v>3</v>
      </c>
      <c r="I12">
        <v>198</v>
      </c>
      <c r="J12" s="10">
        <f t="shared" si="1"/>
        <v>210</v>
      </c>
      <c r="K12" s="49">
        <v>5027.4250000000002</v>
      </c>
      <c r="L12" s="49">
        <v>1581.9483333333335</v>
      </c>
      <c r="M12" s="49">
        <v>83047.813333333339</v>
      </c>
      <c r="N12" s="44">
        <f t="shared" si="2"/>
        <v>89657.186666666676</v>
      </c>
    </row>
    <row r="13" spans="1:14" x14ac:dyDescent="0.2">
      <c r="A13" s="4">
        <v>10</v>
      </c>
      <c r="B13" s="15" t="s">
        <v>13</v>
      </c>
      <c r="C13">
        <v>118</v>
      </c>
      <c r="D13">
        <v>19</v>
      </c>
      <c r="E13">
        <v>494</v>
      </c>
      <c r="F13" s="10">
        <f t="shared" si="0"/>
        <v>631</v>
      </c>
      <c r="G13">
        <v>57</v>
      </c>
      <c r="H13">
        <v>13</v>
      </c>
      <c r="I13">
        <v>309</v>
      </c>
      <c r="J13" s="10">
        <f t="shared" si="1"/>
        <v>379</v>
      </c>
      <c r="K13" s="49">
        <v>37867.244999999995</v>
      </c>
      <c r="L13" s="49">
        <v>6265.87</v>
      </c>
      <c r="M13" s="49">
        <v>149943.67916666667</v>
      </c>
      <c r="N13" s="44">
        <f t="shared" si="2"/>
        <v>194076.79416666666</v>
      </c>
    </row>
    <row r="14" spans="1:14" x14ac:dyDescent="0.2">
      <c r="A14" s="4">
        <v>11</v>
      </c>
      <c r="B14" s="15" t="s">
        <v>14</v>
      </c>
      <c r="C14">
        <v>9</v>
      </c>
      <c r="E14">
        <v>106</v>
      </c>
      <c r="F14" s="10">
        <f t="shared" si="0"/>
        <v>115</v>
      </c>
      <c r="G14">
        <v>6</v>
      </c>
      <c r="I14">
        <v>66</v>
      </c>
      <c r="J14" s="10">
        <f t="shared" si="1"/>
        <v>72</v>
      </c>
      <c r="K14" s="49">
        <v>2244.8399999999997</v>
      </c>
      <c r="L14" s="39"/>
      <c r="M14" s="49">
        <v>20234.954999999998</v>
      </c>
      <c r="N14" s="44">
        <f t="shared" si="2"/>
        <v>22479.794999999998</v>
      </c>
    </row>
    <row r="15" spans="1:14" x14ac:dyDescent="0.2">
      <c r="A15" s="4">
        <v>12</v>
      </c>
      <c r="B15" s="15" t="s">
        <v>15</v>
      </c>
      <c r="C15">
        <v>228</v>
      </c>
      <c r="D15">
        <v>64</v>
      </c>
      <c r="E15">
        <v>791</v>
      </c>
      <c r="F15" s="10">
        <f t="shared" si="0"/>
        <v>1083</v>
      </c>
      <c r="G15">
        <v>127</v>
      </c>
      <c r="H15">
        <v>35</v>
      </c>
      <c r="I15">
        <v>477</v>
      </c>
      <c r="J15" s="10">
        <f t="shared" si="1"/>
        <v>639</v>
      </c>
      <c r="K15" s="49">
        <v>92094.805833333332</v>
      </c>
      <c r="L15" s="39">
        <v>25397.135833333334</v>
      </c>
      <c r="M15" s="49">
        <v>253962.4641666667</v>
      </c>
      <c r="N15" s="44">
        <f t="shared" si="2"/>
        <v>371454.40583333338</v>
      </c>
    </row>
    <row r="16" spans="1:14" x14ac:dyDescent="0.2">
      <c r="A16" s="4">
        <v>13</v>
      </c>
      <c r="B16" s="15" t="s">
        <v>16</v>
      </c>
      <c r="C16">
        <v>206</v>
      </c>
      <c r="D16">
        <v>41</v>
      </c>
      <c r="E16">
        <v>473</v>
      </c>
      <c r="F16" s="10">
        <f t="shared" si="0"/>
        <v>720</v>
      </c>
      <c r="G16">
        <v>110</v>
      </c>
      <c r="H16">
        <v>21</v>
      </c>
      <c r="I16">
        <v>286</v>
      </c>
      <c r="J16" s="10">
        <f t="shared" si="1"/>
        <v>417</v>
      </c>
      <c r="K16" s="49">
        <v>112172.645</v>
      </c>
      <c r="L16" s="49">
        <v>25185.506666666668</v>
      </c>
      <c r="M16" s="49">
        <v>201082.00666666668</v>
      </c>
      <c r="N16" s="44">
        <f t="shared" si="2"/>
        <v>338440.15833333333</v>
      </c>
    </row>
    <row r="17" spans="1:14" x14ac:dyDescent="0.2">
      <c r="A17" s="4">
        <v>14</v>
      </c>
      <c r="B17" s="15" t="s">
        <v>17</v>
      </c>
      <c r="C17">
        <v>14</v>
      </c>
      <c r="D17">
        <v>8</v>
      </c>
      <c r="E17">
        <v>91</v>
      </c>
      <c r="F17" s="10">
        <f t="shared" si="0"/>
        <v>113</v>
      </c>
      <c r="G17">
        <v>8</v>
      </c>
      <c r="H17">
        <v>3</v>
      </c>
      <c r="I17">
        <v>55</v>
      </c>
      <c r="J17" s="10">
        <f t="shared" si="1"/>
        <v>66</v>
      </c>
      <c r="K17" s="49">
        <v>3853.2975000000001</v>
      </c>
      <c r="L17" s="49">
        <v>995.67000000000007</v>
      </c>
      <c r="M17" s="49">
        <v>20619.41916666667</v>
      </c>
      <c r="N17" s="44">
        <f t="shared" si="2"/>
        <v>25468.386666666673</v>
      </c>
    </row>
    <row r="18" spans="1:14" x14ac:dyDescent="0.2">
      <c r="A18" s="4">
        <v>15</v>
      </c>
      <c r="B18" s="15" t="s">
        <v>18</v>
      </c>
      <c r="C18">
        <v>330</v>
      </c>
      <c r="D18">
        <v>103</v>
      </c>
      <c r="E18">
        <v>1141</v>
      </c>
      <c r="F18" s="10">
        <f t="shared" si="0"/>
        <v>1574</v>
      </c>
      <c r="G18">
        <v>177</v>
      </c>
      <c r="H18">
        <v>52</v>
      </c>
      <c r="I18">
        <v>692</v>
      </c>
      <c r="J18" s="10">
        <f t="shared" si="1"/>
        <v>921</v>
      </c>
      <c r="K18" s="49">
        <v>180161.69166666668</v>
      </c>
      <c r="L18" s="49">
        <v>47057.107500000006</v>
      </c>
      <c r="M18" s="49">
        <v>466165.15833333327</v>
      </c>
      <c r="N18" s="44">
        <f t="shared" si="2"/>
        <v>693383.95750000002</v>
      </c>
    </row>
    <row r="19" spans="1:14" x14ac:dyDescent="0.2">
      <c r="A19" s="4">
        <v>16</v>
      </c>
      <c r="B19" s="15" t="s">
        <v>19</v>
      </c>
      <c r="C19">
        <v>1112</v>
      </c>
      <c r="D19">
        <v>128</v>
      </c>
      <c r="E19">
        <v>2264</v>
      </c>
      <c r="F19" s="10">
        <f t="shared" si="0"/>
        <v>3504</v>
      </c>
      <c r="G19">
        <v>630</v>
      </c>
      <c r="H19">
        <v>70</v>
      </c>
      <c r="I19">
        <v>1332</v>
      </c>
      <c r="J19" s="10">
        <f t="shared" si="1"/>
        <v>2032</v>
      </c>
      <c r="K19" s="49">
        <v>528914.15416666667</v>
      </c>
      <c r="L19" s="49">
        <v>50126.450833333336</v>
      </c>
      <c r="M19" s="49">
        <v>788974.31166666665</v>
      </c>
      <c r="N19" s="44">
        <f t="shared" si="2"/>
        <v>1368014.9166666665</v>
      </c>
    </row>
    <row r="20" spans="1:14" x14ac:dyDescent="0.2">
      <c r="A20" s="4">
        <v>17</v>
      </c>
      <c r="B20" s="15" t="s">
        <v>20</v>
      </c>
      <c r="C20">
        <v>7</v>
      </c>
      <c r="D20">
        <v>14</v>
      </c>
      <c r="E20">
        <v>129</v>
      </c>
      <c r="F20" s="10">
        <f t="shared" si="0"/>
        <v>150</v>
      </c>
      <c r="G20">
        <v>4</v>
      </c>
      <c r="H20">
        <v>7</v>
      </c>
      <c r="I20">
        <v>91</v>
      </c>
      <c r="J20" s="10">
        <f t="shared" si="1"/>
        <v>102</v>
      </c>
      <c r="K20" s="49">
        <v>2046.5033333333333</v>
      </c>
      <c r="L20" s="49">
        <v>4072.0874999999996</v>
      </c>
      <c r="M20" s="49">
        <v>32935.814166666671</v>
      </c>
      <c r="N20" s="44">
        <f t="shared" si="2"/>
        <v>39054.405000000006</v>
      </c>
    </row>
    <row r="21" spans="1:14" x14ac:dyDescent="0.2">
      <c r="A21" s="4">
        <v>18</v>
      </c>
      <c r="B21" s="15" t="s">
        <v>21</v>
      </c>
      <c r="C21">
        <v>56</v>
      </c>
      <c r="D21">
        <v>28</v>
      </c>
      <c r="E21">
        <v>316</v>
      </c>
      <c r="F21" s="10">
        <f t="shared" si="0"/>
        <v>400</v>
      </c>
      <c r="G21">
        <v>25</v>
      </c>
      <c r="H21">
        <v>15</v>
      </c>
      <c r="I21">
        <v>160</v>
      </c>
      <c r="J21" s="10">
        <f t="shared" si="1"/>
        <v>200</v>
      </c>
      <c r="K21" s="49">
        <v>15612.902499999998</v>
      </c>
      <c r="L21" s="49">
        <v>7199.4650000000001</v>
      </c>
      <c r="M21" s="49">
        <v>77273.917499999996</v>
      </c>
      <c r="N21" s="44">
        <f t="shared" si="2"/>
        <v>100086.285</v>
      </c>
    </row>
    <row r="22" spans="1:14" x14ac:dyDescent="0.2">
      <c r="A22" s="4">
        <v>19</v>
      </c>
      <c r="B22" s="15" t="s">
        <v>22</v>
      </c>
      <c r="C22">
        <v>66</v>
      </c>
      <c r="D22">
        <v>5</v>
      </c>
      <c r="E22">
        <v>286</v>
      </c>
      <c r="F22" s="10">
        <f t="shared" si="0"/>
        <v>357</v>
      </c>
      <c r="G22">
        <v>27</v>
      </c>
      <c r="H22">
        <v>2</v>
      </c>
      <c r="I22">
        <v>165</v>
      </c>
      <c r="J22" s="10">
        <f t="shared" si="1"/>
        <v>194</v>
      </c>
      <c r="K22" s="49">
        <v>20607.469999999998</v>
      </c>
      <c r="L22" s="49">
        <v>2420.3399999999997</v>
      </c>
      <c r="M22" s="49">
        <v>70700.727499999994</v>
      </c>
      <c r="N22" s="44">
        <f t="shared" si="2"/>
        <v>93728.537499999991</v>
      </c>
    </row>
    <row r="23" spans="1:14" x14ac:dyDescent="0.2">
      <c r="A23" s="4">
        <v>20</v>
      </c>
      <c r="B23" s="16" t="s">
        <v>23</v>
      </c>
      <c r="C23">
        <v>3</v>
      </c>
      <c r="D23">
        <v>8</v>
      </c>
      <c r="E23">
        <v>193</v>
      </c>
      <c r="F23" s="10">
        <f t="shared" si="0"/>
        <v>204</v>
      </c>
      <c r="G23">
        <v>3</v>
      </c>
      <c r="H23">
        <v>5</v>
      </c>
      <c r="I23">
        <v>132</v>
      </c>
      <c r="J23" s="10">
        <f t="shared" si="1"/>
        <v>140</v>
      </c>
      <c r="K23" s="49">
        <v>626.9141666666668</v>
      </c>
      <c r="L23" s="49">
        <v>3466.19</v>
      </c>
      <c r="M23" s="49">
        <v>55126.001666666671</v>
      </c>
      <c r="N23" s="44">
        <f t="shared" si="2"/>
        <v>59219.105833333335</v>
      </c>
    </row>
    <row r="24" spans="1:14" x14ac:dyDescent="0.2">
      <c r="A24" s="4">
        <v>21</v>
      </c>
      <c r="B24" s="16" t="s">
        <v>24</v>
      </c>
      <c r="C24">
        <v>63</v>
      </c>
      <c r="D24">
        <v>31</v>
      </c>
      <c r="E24">
        <v>725</v>
      </c>
      <c r="F24" s="10">
        <f t="shared" si="0"/>
        <v>819</v>
      </c>
      <c r="G24">
        <v>32</v>
      </c>
      <c r="H24">
        <v>18</v>
      </c>
      <c r="I24">
        <v>395</v>
      </c>
      <c r="J24" s="10">
        <f t="shared" si="1"/>
        <v>445</v>
      </c>
      <c r="K24" s="49">
        <v>17697.918333333335</v>
      </c>
      <c r="L24" s="49">
        <v>9955.5408333333326</v>
      </c>
      <c r="M24" s="49">
        <v>192166.54166666666</v>
      </c>
      <c r="N24" s="44">
        <f t="shared" si="2"/>
        <v>219820.00083333332</v>
      </c>
    </row>
    <row r="25" spans="1:14" x14ac:dyDescent="0.2">
      <c r="A25" s="4">
        <v>22</v>
      </c>
      <c r="B25" s="15" t="s">
        <v>25</v>
      </c>
      <c r="C25">
        <v>151</v>
      </c>
      <c r="D25">
        <v>32</v>
      </c>
      <c r="E25">
        <v>681</v>
      </c>
      <c r="F25" s="10">
        <f t="shared" si="0"/>
        <v>864</v>
      </c>
      <c r="G25">
        <v>74</v>
      </c>
      <c r="H25">
        <v>18</v>
      </c>
      <c r="I25">
        <v>423</v>
      </c>
      <c r="J25" s="10">
        <f t="shared" si="1"/>
        <v>515</v>
      </c>
      <c r="K25" s="49">
        <v>44521.034999999996</v>
      </c>
      <c r="L25" s="49">
        <v>9815.0216666666674</v>
      </c>
      <c r="M25" s="49">
        <v>169452.02083333334</v>
      </c>
      <c r="N25" s="44">
        <f t="shared" si="2"/>
        <v>223788.07750000001</v>
      </c>
    </row>
    <row r="26" spans="1:14" x14ac:dyDescent="0.2">
      <c r="A26" s="4">
        <v>23</v>
      </c>
      <c r="B26" s="15" t="s">
        <v>26</v>
      </c>
      <c r="C26">
        <v>2</v>
      </c>
      <c r="D26">
        <v>8</v>
      </c>
      <c r="E26">
        <v>186</v>
      </c>
      <c r="F26" s="10">
        <f t="shared" si="0"/>
        <v>196</v>
      </c>
      <c r="G26">
        <v>1</v>
      </c>
      <c r="H26">
        <v>4</v>
      </c>
      <c r="I26">
        <v>116</v>
      </c>
      <c r="J26" s="10">
        <f t="shared" si="1"/>
        <v>121</v>
      </c>
      <c r="K26" s="49">
        <v>717.86</v>
      </c>
      <c r="L26" s="49">
        <v>1796.8383333333331</v>
      </c>
      <c r="M26" s="49">
        <v>50624.892499999994</v>
      </c>
      <c r="N26" s="44">
        <f t="shared" si="2"/>
        <v>53139.590833333328</v>
      </c>
    </row>
    <row r="27" spans="1:14" x14ac:dyDescent="0.2">
      <c r="A27" s="4">
        <v>30</v>
      </c>
      <c r="B27" s="15" t="s">
        <v>27</v>
      </c>
      <c r="C27" s="73">
        <v>3159</v>
      </c>
      <c r="D27">
        <v>704</v>
      </c>
      <c r="E27">
        <v>3186</v>
      </c>
      <c r="F27" s="10">
        <f t="shared" si="0"/>
        <v>7049</v>
      </c>
      <c r="G27">
        <v>1798</v>
      </c>
      <c r="H27">
        <v>401</v>
      </c>
      <c r="I27">
        <v>1894</v>
      </c>
      <c r="J27" s="10">
        <f t="shared" si="1"/>
        <v>4093</v>
      </c>
      <c r="K27" s="49">
        <v>1333110.1441666668</v>
      </c>
      <c r="L27" s="49">
        <v>270345.58416666667</v>
      </c>
      <c r="M27" s="49">
        <v>1037882.9933333333</v>
      </c>
      <c r="N27" s="44">
        <f t="shared" si="2"/>
        <v>2641338.7216666667</v>
      </c>
    </row>
    <row r="28" spans="1:14" x14ac:dyDescent="0.2">
      <c r="A28" s="1"/>
      <c r="B28" s="27" t="s">
        <v>3</v>
      </c>
      <c r="C28" s="50">
        <f>SUM(C4:C27)</f>
        <v>6487</v>
      </c>
      <c r="D28" s="27">
        <f>SUM(D4:D27)</f>
        <v>1468</v>
      </c>
      <c r="E28" s="27">
        <f>SUM(E4:E27)</f>
        <v>17063</v>
      </c>
      <c r="F28" s="28">
        <f>SUM(F4:F27)</f>
        <v>25018</v>
      </c>
      <c r="G28" s="61">
        <f t="shared" ref="G28:N28" si="3">SUM(G4:G27)</f>
        <v>3609</v>
      </c>
      <c r="H28" s="61">
        <f>SUM(H4:H27)</f>
        <v>817</v>
      </c>
      <c r="I28" s="61">
        <f t="shared" si="3"/>
        <v>10170</v>
      </c>
      <c r="J28" s="62">
        <f t="shared" si="3"/>
        <v>14596</v>
      </c>
      <c r="K28" s="47">
        <f t="shared" si="3"/>
        <v>2779917.1725000003</v>
      </c>
      <c r="L28" s="47">
        <f>SUM(L4:L27)</f>
        <v>562171.52333333343</v>
      </c>
      <c r="M28" s="47">
        <f t="shared" si="3"/>
        <v>5518195.3774999995</v>
      </c>
      <c r="N28" s="48">
        <f t="shared" si="3"/>
        <v>8860284.0733333323</v>
      </c>
    </row>
    <row r="29" spans="1:14" x14ac:dyDescent="0.2">
      <c r="N29" s="49"/>
    </row>
    <row r="30" spans="1:14" x14ac:dyDescent="0.2">
      <c r="E30" s="70"/>
      <c r="N30" s="49"/>
    </row>
    <row r="31" spans="1:14" x14ac:dyDescent="0.2">
      <c r="N31" s="49"/>
    </row>
  </sheetData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C1" workbookViewId="0">
      <selection activeCell="F7" sqref="F7"/>
    </sheetView>
  </sheetViews>
  <sheetFormatPr defaultRowHeight="15" x14ac:dyDescent="0.2"/>
  <cols>
    <col min="1" max="1" width="3.33203125" customWidth="1"/>
    <col min="2" max="2" width="11" customWidth="1"/>
    <col min="3" max="3" width="7.33203125" customWidth="1"/>
    <col min="4" max="4" width="6.6640625" customWidth="1"/>
    <col min="5" max="5" width="7.44140625" customWidth="1"/>
    <col min="6" max="6" width="7.5546875" customWidth="1"/>
    <col min="7" max="7" width="6.33203125" customWidth="1"/>
    <col min="8" max="8" width="5.109375" bestFit="1" customWidth="1"/>
    <col min="9" max="9" width="8.21875" bestFit="1" customWidth="1"/>
    <col min="10" max="10" width="7.5546875" bestFit="1" customWidth="1"/>
    <col min="11" max="12" width="11.109375" customWidth="1"/>
    <col min="13" max="13" width="12" customWidth="1"/>
    <col min="14" max="14" width="11.44140625" customWidth="1"/>
    <col min="15" max="15" width="3.109375" customWidth="1"/>
  </cols>
  <sheetData>
    <row r="1" spans="1:14" ht="15.75" x14ac:dyDescent="0.25">
      <c r="D1" s="13" t="s">
        <v>59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52</v>
      </c>
      <c r="D4">
        <v>31</v>
      </c>
      <c r="E4">
        <v>467</v>
      </c>
      <c r="F4" s="10">
        <f t="shared" ref="F4:F27" si="0">SUM(C4:E4)</f>
        <v>550</v>
      </c>
      <c r="G4">
        <v>25</v>
      </c>
      <c r="H4">
        <v>19</v>
      </c>
      <c r="I4">
        <v>284</v>
      </c>
      <c r="J4" s="10">
        <f t="shared" ref="J4:J27" si="1">SUM(G4:I4)</f>
        <v>328</v>
      </c>
      <c r="K4" s="49">
        <v>9314.5541666666668</v>
      </c>
      <c r="L4" s="49">
        <v>7420.6274999999996</v>
      </c>
      <c r="M4" s="49">
        <v>88217.848333333328</v>
      </c>
      <c r="N4" s="44">
        <f t="shared" ref="N4:N27" si="2">SUM(K4:M4)</f>
        <v>104953.03</v>
      </c>
    </row>
    <row r="5" spans="1:14" x14ac:dyDescent="0.2">
      <c r="A5" s="4">
        <v>2</v>
      </c>
      <c r="B5" s="15" t="s">
        <v>5</v>
      </c>
      <c r="C5">
        <v>106</v>
      </c>
      <c r="D5">
        <v>35</v>
      </c>
      <c r="E5">
        <v>650</v>
      </c>
      <c r="F5" s="10">
        <f t="shared" si="0"/>
        <v>791</v>
      </c>
      <c r="G5">
        <v>60</v>
      </c>
      <c r="H5">
        <v>19</v>
      </c>
      <c r="I5">
        <v>370</v>
      </c>
      <c r="J5" s="10">
        <f t="shared" si="1"/>
        <v>449</v>
      </c>
      <c r="K5" s="49">
        <v>32569.333333333332</v>
      </c>
      <c r="L5" s="49">
        <v>10081.413333333334</v>
      </c>
      <c r="M5" s="49">
        <v>181396.52916666667</v>
      </c>
      <c r="N5" s="44">
        <f t="shared" si="2"/>
        <v>224047.27583333335</v>
      </c>
    </row>
    <row r="6" spans="1:14" x14ac:dyDescent="0.2">
      <c r="A6" s="4">
        <v>3</v>
      </c>
      <c r="B6" s="15" t="s">
        <v>6</v>
      </c>
      <c r="C6">
        <v>613</v>
      </c>
      <c r="D6">
        <v>114</v>
      </c>
      <c r="E6">
        <v>2908</v>
      </c>
      <c r="F6" s="10">
        <f t="shared" si="0"/>
        <v>3635</v>
      </c>
      <c r="G6">
        <v>349</v>
      </c>
      <c r="H6">
        <v>70</v>
      </c>
      <c r="I6">
        <v>1773</v>
      </c>
      <c r="J6" s="10">
        <f t="shared" si="1"/>
        <v>2192</v>
      </c>
      <c r="K6" s="49">
        <v>258440.65000000002</v>
      </c>
      <c r="L6" s="49">
        <v>39078.487499999996</v>
      </c>
      <c r="M6" s="49">
        <v>937459.56416666659</v>
      </c>
      <c r="N6" s="44">
        <f t="shared" si="2"/>
        <v>1234978.7016666667</v>
      </c>
    </row>
    <row r="7" spans="1:14" x14ac:dyDescent="0.2">
      <c r="A7" s="4">
        <v>4</v>
      </c>
      <c r="B7" s="15" t="s">
        <v>7</v>
      </c>
      <c r="C7">
        <v>28</v>
      </c>
      <c r="D7">
        <v>7</v>
      </c>
      <c r="E7">
        <v>338</v>
      </c>
      <c r="F7" s="10">
        <f t="shared" si="0"/>
        <v>373</v>
      </c>
      <c r="G7">
        <v>16</v>
      </c>
      <c r="H7">
        <v>4</v>
      </c>
      <c r="I7">
        <v>204</v>
      </c>
      <c r="J7" s="10">
        <f t="shared" si="1"/>
        <v>224</v>
      </c>
      <c r="K7" s="49">
        <v>9534.3083333333325</v>
      </c>
      <c r="L7" s="49">
        <v>2309.4500000000003</v>
      </c>
      <c r="M7" s="49">
        <v>87056.493333333332</v>
      </c>
      <c r="N7" s="44">
        <f t="shared" si="2"/>
        <v>98900.251666666663</v>
      </c>
    </row>
    <row r="8" spans="1:14" x14ac:dyDescent="0.2">
      <c r="A8" s="4">
        <v>5</v>
      </c>
      <c r="B8" s="15" t="s">
        <v>8</v>
      </c>
      <c r="C8">
        <v>18</v>
      </c>
      <c r="D8">
        <v>1</v>
      </c>
      <c r="E8">
        <v>191</v>
      </c>
      <c r="F8" s="10">
        <f t="shared" si="0"/>
        <v>210</v>
      </c>
      <c r="G8">
        <v>10</v>
      </c>
      <c r="H8">
        <v>1</v>
      </c>
      <c r="I8">
        <v>106</v>
      </c>
      <c r="J8" s="10">
        <f t="shared" si="1"/>
        <v>117</v>
      </c>
      <c r="K8" s="49">
        <v>4704.6349999999993</v>
      </c>
      <c r="L8" s="39">
        <v>390.52</v>
      </c>
      <c r="M8" s="49">
        <v>44636.561666666668</v>
      </c>
      <c r="N8" s="44">
        <f t="shared" si="2"/>
        <v>49731.716666666667</v>
      </c>
    </row>
    <row r="9" spans="1:14" x14ac:dyDescent="0.2">
      <c r="A9" s="4">
        <v>6</v>
      </c>
      <c r="B9" s="15" t="s">
        <v>9</v>
      </c>
      <c r="C9">
        <v>29</v>
      </c>
      <c r="D9">
        <v>22</v>
      </c>
      <c r="E9">
        <v>405</v>
      </c>
      <c r="F9" s="10">
        <f t="shared" si="0"/>
        <v>456</v>
      </c>
      <c r="G9">
        <v>19</v>
      </c>
      <c r="H9">
        <v>10</v>
      </c>
      <c r="I9">
        <v>282</v>
      </c>
      <c r="J9" s="10">
        <f t="shared" si="1"/>
        <v>311</v>
      </c>
      <c r="K9" s="49">
        <v>11316.229166666666</v>
      </c>
      <c r="L9" s="49">
        <v>9193.4158333333326</v>
      </c>
      <c r="M9" s="49">
        <v>114836.79999999999</v>
      </c>
      <c r="N9" s="44">
        <f t="shared" si="2"/>
        <v>135346.44499999998</v>
      </c>
    </row>
    <row r="10" spans="1:14" x14ac:dyDescent="0.2">
      <c r="A10" s="4">
        <v>7</v>
      </c>
      <c r="B10" s="15" t="s">
        <v>10</v>
      </c>
      <c r="C10">
        <v>105</v>
      </c>
      <c r="D10">
        <v>28</v>
      </c>
      <c r="E10">
        <v>297</v>
      </c>
      <c r="F10" s="10">
        <f t="shared" si="0"/>
        <v>430</v>
      </c>
      <c r="G10">
        <v>62</v>
      </c>
      <c r="H10">
        <v>16</v>
      </c>
      <c r="I10">
        <v>164</v>
      </c>
      <c r="J10" s="10">
        <f t="shared" si="1"/>
        <v>242</v>
      </c>
      <c r="K10" s="49">
        <v>31793.439166666667</v>
      </c>
      <c r="L10" s="49">
        <v>7527.0541666666677</v>
      </c>
      <c r="M10" s="49">
        <v>69559.782500000001</v>
      </c>
      <c r="N10" s="44">
        <f t="shared" si="2"/>
        <v>108880.27583333333</v>
      </c>
    </row>
    <row r="11" spans="1:14" x14ac:dyDescent="0.2">
      <c r="A11" s="4">
        <v>8</v>
      </c>
      <c r="B11" s="15" t="s">
        <v>11</v>
      </c>
      <c r="C11">
        <v>46</v>
      </c>
      <c r="D11">
        <v>12</v>
      </c>
      <c r="E11">
        <v>536</v>
      </c>
      <c r="F11" s="10">
        <f t="shared" si="0"/>
        <v>594</v>
      </c>
      <c r="G11">
        <v>24</v>
      </c>
      <c r="H11">
        <v>4</v>
      </c>
      <c r="I11">
        <v>320</v>
      </c>
      <c r="J11" s="10">
        <f t="shared" si="1"/>
        <v>348</v>
      </c>
      <c r="K11" s="49">
        <v>20167.398333333334</v>
      </c>
      <c r="L11" s="49">
        <v>4520.3383333333331</v>
      </c>
      <c r="M11" s="49">
        <v>169626.74083333332</v>
      </c>
      <c r="N11" s="44">
        <f t="shared" si="2"/>
        <v>194314.47749999998</v>
      </c>
    </row>
    <row r="12" spans="1:14" x14ac:dyDescent="0.2">
      <c r="A12" s="4">
        <v>9</v>
      </c>
      <c r="B12" s="15" t="s">
        <v>12</v>
      </c>
      <c r="C12">
        <v>19</v>
      </c>
      <c r="D12">
        <v>4</v>
      </c>
      <c r="E12">
        <v>309</v>
      </c>
      <c r="F12" s="10">
        <f t="shared" si="0"/>
        <v>332</v>
      </c>
      <c r="G12">
        <v>12</v>
      </c>
      <c r="H12">
        <v>3</v>
      </c>
      <c r="I12">
        <v>205</v>
      </c>
      <c r="J12" s="10">
        <f t="shared" si="1"/>
        <v>220</v>
      </c>
      <c r="K12" s="49">
        <v>3456.3316666666669</v>
      </c>
      <c r="L12" s="49">
        <v>1498.64</v>
      </c>
      <c r="M12" s="49">
        <v>72856.300833333327</v>
      </c>
      <c r="N12" s="44">
        <f t="shared" si="2"/>
        <v>77811.272499999992</v>
      </c>
    </row>
    <row r="13" spans="1:14" x14ac:dyDescent="0.2">
      <c r="A13" s="4">
        <v>10</v>
      </c>
      <c r="B13" s="15" t="s">
        <v>13</v>
      </c>
      <c r="C13">
        <v>101</v>
      </c>
      <c r="D13">
        <v>20</v>
      </c>
      <c r="E13">
        <v>485</v>
      </c>
      <c r="F13" s="10">
        <f t="shared" si="0"/>
        <v>606</v>
      </c>
      <c r="G13">
        <v>54</v>
      </c>
      <c r="H13">
        <v>12</v>
      </c>
      <c r="I13">
        <v>310</v>
      </c>
      <c r="J13" s="10">
        <f t="shared" si="1"/>
        <v>376</v>
      </c>
      <c r="K13" s="49">
        <v>35371.970833333333</v>
      </c>
      <c r="L13" s="49">
        <v>7120.6633333333339</v>
      </c>
      <c r="M13" s="49">
        <v>134940.88833333334</v>
      </c>
      <c r="N13" s="44">
        <f t="shared" si="2"/>
        <v>177433.52250000002</v>
      </c>
    </row>
    <row r="14" spans="1:14" x14ac:dyDescent="0.2">
      <c r="A14" s="4">
        <v>11</v>
      </c>
      <c r="B14" s="15" t="s">
        <v>14</v>
      </c>
      <c r="C14">
        <v>11</v>
      </c>
      <c r="D14">
        <v>1</v>
      </c>
      <c r="E14">
        <v>106</v>
      </c>
      <c r="F14" s="10">
        <f t="shared" si="0"/>
        <v>118</v>
      </c>
      <c r="G14">
        <v>6</v>
      </c>
      <c r="H14">
        <v>1</v>
      </c>
      <c r="I14">
        <v>66</v>
      </c>
      <c r="J14" s="10">
        <f t="shared" si="1"/>
        <v>73</v>
      </c>
      <c r="K14" s="49">
        <v>1795.0291666666669</v>
      </c>
      <c r="L14" s="39">
        <v>138.33083333333335</v>
      </c>
      <c r="M14" s="49">
        <v>17282.210833333334</v>
      </c>
      <c r="N14" s="44">
        <f t="shared" si="2"/>
        <v>19215.570833333335</v>
      </c>
    </row>
    <row r="15" spans="1:14" x14ac:dyDescent="0.2">
      <c r="A15" s="4">
        <v>12</v>
      </c>
      <c r="B15" s="15" t="s">
        <v>15</v>
      </c>
      <c r="C15">
        <v>215</v>
      </c>
      <c r="D15">
        <v>62</v>
      </c>
      <c r="E15">
        <v>803</v>
      </c>
      <c r="F15" s="10">
        <f t="shared" si="0"/>
        <v>1080</v>
      </c>
      <c r="G15">
        <v>116</v>
      </c>
      <c r="H15">
        <v>34</v>
      </c>
      <c r="I15">
        <v>491</v>
      </c>
      <c r="J15" s="10">
        <f t="shared" si="1"/>
        <v>641</v>
      </c>
      <c r="K15" s="49">
        <v>83685.138333333351</v>
      </c>
      <c r="L15" s="39">
        <v>22783.583333333332</v>
      </c>
      <c r="M15" s="49">
        <v>221965.99750000003</v>
      </c>
      <c r="N15" s="44">
        <f t="shared" si="2"/>
        <v>328434.71916666673</v>
      </c>
    </row>
    <row r="16" spans="1:14" x14ac:dyDescent="0.2">
      <c r="A16" s="4">
        <v>13</v>
      </c>
      <c r="B16" s="15" t="s">
        <v>16</v>
      </c>
      <c r="C16">
        <v>185</v>
      </c>
      <c r="D16">
        <v>38</v>
      </c>
      <c r="E16">
        <v>479</v>
      </c>
      <c r="F16" s="10">
        <f t="shared" si="0"/>
        <v>702</v>
      </c>
      <c r="G16">
        <v>100</v>
      </c>
      <c r="H16">
        <v>20</v>
      </c>
      <c r="I16">
        <v>294</v>
      </c>
      <c r="J16" s="10">
        <f t="shared" si="1"/>
        <v>414</v>
      </c>
      <c r="K16" s="49">
        <v>99962.958333333328</v>
      </c>
      <c r="L16" s="49">
        <v>19011.936666666665</v>
      </c>
      <c r="M16" s="49">
        <v>195899.41583333336</v>
      </c>
      <c r="N16" s="44">
        <f t="shared" si="2"/>
        <v>314874.31083333335</v>
      </c>
    </row>
    <row r="17" spans="1:14" x14ac:dyDescent="0.2">
      <c r="A17" s="4">
        <v>14</v>
      </c>
      <c r="B17" s="15" t="s">
        <v>17</v>
      </c>
      <c r="C17">
        <v>11</v>
      </c>
      <c r="D17">
        <v>7</v>
      </c>
      <c r="E17">
        <v>98</v>
      </c>
      <c r="F17" s="10">
        <f t="shared" si="0"/>
        <v>116</v>
      </c>
      <c r="G17">
        <v>7</v>
      </c>
      <c r="H17">
        <v>3</v>
      </c>
      <c r="I17">
        <v>61</v>
      </c>
      <c r="J17" s="10">
        <f t="shared" si="1"/>
        <v>71</v>
      </c>
      <c r="K17" s="49">
        <v>4042.9133333333334</v>
      </c>
      <c r="L17" s="49">
        <v>1208.1333333333334</v>
      </c>
      <c r="M17" s="49">
        <v>21692.612499999999</v>
      </c>
      <c r="N17" s="44">
        <f t="shared" si="2"/>
        <v>26943.659166666665</v>
      </c>
    </row>
    <row r="18" spans="1:14" x14ac:dyDescent="0.2">
      <c r="A18" s="4">
        <v>15</v>
      </c>
      <c r="B18" s="15" t="s">
        <v>18</v>
      </c>
      <c r="C18">
        <v>369</v>
      </c>
      <c r="D18">
        <v>94</v>
      </c>
      <c r="E18">
        <v>1194</v>
      </c>
      <c r="F18" s="10">
        <f t="shared" si="0"/>
        <v>1657</v>
      </c>
      <c r="G18">
        <v>204</v>
      </c>
      <c r="H18">
        <v>46</v>
      </c>
      <c r="I18">
        <v>748</v>
      </c>
      <c r="J18" s="10">
        <f t="shared" si="1"/>
        <v>998</v>
      </c>
      <c r="K18" s="49">
        <v>172671.13499999998</v>
      </c>
      <c r="L18" s="49">
        <v>32009.174166666668</v>
      </c>
      <c r="M18" s="49">
        <v>397173.63833333337</v>
      </c>
      <c r="N18" s="44">
        <f t="shared" si="2"/>
        <v>601853.94750000001</v>
      </c>
    </row>
    <row r="19" spans="1:14" x14ac:dyDescent="0.2">
      <c r="A19" s="4">
        <v>16</v>
      </c>
      <c r="B19" s="15" t="s">
        <v>19</v>
      </c>
      <c r="C19">
        <v>1159</v>
      </c>
      <c r="D19">
        <v>136</v>
      </c>
      <c r="E19">
        <v>2307</v>
      </c>
      <c r="F19" s="10">
        <f t="shared" si="0"/>
        <v>3602</v>
      </c>
      <c r="G19">
        <v>666</v>
      </c>
      <c r="H19">
        <v>78</v>
      </c>
      <c r="I19">
        <v>1363</v>
      </c>
      <c r="J19" s="10">
        <f t="shared" si="1"/>
        <v>2107</v>
      </c>
      <c r="K19" s="49">
        <v>505482.45583333331</v>
      </c>
      <c r="L19" s="49">
        <v>49533.044166666667</v>
      </c>
      <c r="M19" s="49">
        <v>739072.46833333327</v>
      </c>
      <c r="N19" s="44">
        <f t="shared" si="2"/>
        <v>1294087.9683333333</v>
      </c>
    </row>
    <row r="20" spans="1:14" x14ac:dyDescent="0.2">
      <c r="A20" s="4">
        <v>17</v>
      </c>
      <c r="B20" s="15" t="s">
        <v>20</v>
      </c>
      <c r="C20">
        <v>9</v>
      </c>
      <c r="D20">
        <v>13</v>
      </c>
      <c r="E20">
        <v>139</v>
      </c>
      <c r="F20" s="10">
        <f t="shared" si="0"/>
        <v>161</v>
      </c>
      <c r="G20">
        <v>5</v>
      </c>
      <c r="H20">
        <v>7</v>
      </c>
      <c r="I20">
        <v>98</v>
      </c>
      <c r="J20" s="10">
        <f t="shared" si="1"/>
        <v>110</v>
      </c>
      <c r="K20" s="49">
        <v>2410.6333333333332</v>
      </c>
      <c r="L20" s="49">
        <v>3531.0275000000001</v>
      </c>
      <c r="M20" s="49">
        <v>30005.473333333332</v>
      </c>
      <c r="N20" s="44">
        <f t="shared" si="2"/>
        <v>35947.134166666663</v>
      </c>
    </row>
    <row r="21" spans="1:14" x14ac:dyDescent="0.2">
      <c r="A21" s="4">
        <v>18</v>
      </c>
      <c r="B21" s="15" t="s">
        <v>21</v>
      </c>
      <c r="C21">
        <v>54</v>
      </c>
      <c r="D21">
        <v>27</v>
      </c>
      <c r="E21">
        <v>316</v>
      </c>
      <c r="F21" s="10">
        <f t="shared" si="0"/>
        <v>397</v>
      </c>
      <c r="G21">
        <v>26</v>
      </c>
      <c r="H21">
        <v>15</v>
      </c>
      <c r="I21">
        <v>166</v>
      </c>
      <c r="J21" s="10">
        <f t="shared" si="1"/>
        <v>207</v>
      </c>
      <c r="K21" s="49">
        <v>12939.918333333335</v>
      </c>
      <c r="L21" s="49">
        <v>5163.4916666666668</v>
      </c>
      <c r="M21" s="49">
        <v>65263.520833333336</v>
      </c>
      <c r="N21" s="44">
        <f t="shared" si="2"/>
        <v>83366.930833333347</v>
      </c>
    </row>
    <row r="22" spans="1:14" x14ac:dyDescent="0.2">
      <c r="A22" s="4">
        <v>19</v>
      </c>
      <c r="B22" s="15" t="s">
        <v>22</v>
      </c>
      <c r="C22">
        <v>54</v>
      </c>
      <c r="D22">
        <v>15</v>
      </c>
      <c r="E22">
        <v>280</v>
      </c>
      <c r="F22" s="10">
        <f t="shared" si="0"/>
        <v>349</v>
      </c>
      <c r="G22">
        <v>24</v>
      </c>
      <c r="H22">
        <v>6</v>
      </c>
      <c r="I22">
        <v>161</v>
      </c>
      <c r="J22" s="10">
        <f t="shared" si="1"/>
        <v>191</v>
      </c>
      <c r="K22" s="49">
        <v>13193.212500000001</v>
      </c>
      <c r="L22" s="49">
        <v>2814.4675000000002</v>
      </c>
      <c r="M22" s="49">
        <v>57911.479166666664</v>
      </c>
      <c r="N22" s="44">
        <f t="shared" si="2"/>
        <v>73919.159166666665</v>
      </c>
    </row>
    <row r="23" spans="1:14" x14ac:dyDescent="0.2">
      <c r="A23" s="4">
        <v>20</v>
      </c>
      <c r="B23" s="16" t="s">
        <v>23</v>
      </c>
      <c r="C23">
        <v>2</v>
      </c>
      <c r="D23">
        <v>8</v>
      </c>
      <c r="E23">
        <v>194</v>
      </c>
      <c r="F23" s="10">
        <f t="shared" si="0"/>
        <v>204</v>
      </c>
      <c r="G23">
        <v>2</v>
      </c>
      <c r="H23">
        <v>5</v>
      </c>
      <c r="I23">
        <v>129</v>
      </c>
      <c r="J23" s="10">
        <f t="shared" si="1"/>
        <v>136</v>
      </c>
      <c r="K23" s="49">
        <v>278.86083333333335</v>
      </c>
      <c r="L23" s="49">
        <v>2659.4858333333332</v>
      </c>
      <c r="M23" s="49">
        <v>44833.66333333333</v>
      </c>
      <c r="N23" s="44">
        <f t="shared" si="2"/>
        <v>47772.009999999995</v>
      </c>
    </row>
    <row r="24" spans="1:14" x14ac:dyDescent="0.2">
      <c r="A24" s="4">
        <v>21</v>
      </c>
      <c r="B24" s="16" t="s">
        <v>24</v>
      </c>
      <c r="C24">
        <v>88</v>
      </c>
      <c r="D24">
        <v>29</v>
      </c>
      <c r="E24">
        <v>684</v>
      </c>
      <c r="F24" s="10">
        <f t="shared" si="0"/>
        <v>801</v>
      </c>
      <c r="G24">
        <v>47</v>
      </c>
      <c r="H24">
        <v>15</v>
      </c>
      <c r="I24">
        <v>387</v>
      </c>
      <c r="J24" s="10">
        <f t="shared" si="1"/>
        <v>449</v>
      </c>
      <c r="K24" s="49">
        <v>20570.853333333333</v>
      </c>
      <c r="L24" s="49">
        <v>8831.0300000000007</v>
      </c>
      <c r="M24" s="49">
        <v>151336.94333333336</v>
      </c>
      <c r="N24" s="44">
        <f t="shared" si="2"/>
        <v>180738.82666666669</v>
      </c>
    </row>
    <row r="25" spans="1:14" x14ac:dyDescent="0.2">
      <c r="A25" s="4">
        <v>22</v>
      </c>
      <c r="B25" s="15" t="s">
        <v>25</v>
      </c>
      <c r="C25">
        <v>136</v>
      </c>
      <c r="D25">
        <v>39</v>
      </c>
      <c r="E25">
        <v>646</v>
      </c>
      <c r="F25" s="10">
        <f t="shared" si="0"/>
        <v>821</v>
      </c>
      <c r="G25">
        <v>72</v>
      </c>
      <c r="H25">
        <v>24</v>
      </c>
      <c r="I25">
        <v>419</v>
      </c>
      <c r="J25" s="10">
        <f t="shared" si="1"/>
        <v>515</v>
      </c>
      <c r="K25" s="49">
        <v>34581.874166666668</v>
      </c>
      <c r="L25" s="49">
        <v>8901.5116666666672</v>
      </c>
      <c r="M25" s="49">
        <v>134943.51</v>
      </c>
      <c r="N25" s="44">
        <f t="shared" si="2"/>
        <v>178426.89583333334</v>
      </c>
    </row>
    <row r="26" spans="1:14" x14ac:dyDescent="0.2">
      <c r="A26" s="4">
        <v>23</v>
      </c>
      <c r="B26" s="15" t="s">
        <v>26</v>
      </c>
      <c r="C26">
        <v>10</v>
      </c>
      <c r="D26">
        <v>7</v>
      </c>
      <c r="E26">
        <v>197</v>
      </c>
      <c r="F26" s="10">
        <f t="shared" si="0"/>
        <v>214</v>
      </c>
      <c r="G26">
        <v>6</v>
      </c>
      <c r="H26">
        <v>3</v>
      </c>
      <c r="I26">
        <v>130</v>
      </c>
      <c r="J26" s="10">
        <f t="shared" si="1"/>
        <v>139</v>
      </c>
      <c r="K26" s="49">
        <v>2573.4908333333337</v>
      </c>
      <c r="L26" s="49">
        <v>1585.5666666666666</v>
      </c>
      <c r="M26" s="49">
        <v>44462.675833333335</v>
      </c>
      <c r="N26" s="44">
        <f t="shared" si="2"/>
        <v>48621.733333333337</v>
      </c>
    </row>
    <row r="27" spans="1:14" x14ac:dyDescent="0.2">
      <c r="A27" s="4">
        <v>30</v>
      </c>
      <c r="B27" s="15" t="s">
        <v>27</v>
      </c>
      <c r="C27" s="73">
        <v>3271</v>
      </c>
      <c r="D27">
        <v>674</v>
      </c>
      <c r="E27">
        <v>3132</v>
      </c>
      <c r="F27" s="10">
        <f t="shared" si="0"/>
        <v>7077</v>
      </c>
      <c r="G27">
        <v>1905</v>
      </c>
      <c r="H27">
        <v>394</v>
      </c>
      <c r="I27">
        <v>1878</v>
      </c>
      <c r="J27" s="10">
        <f t="shared" si="1"/>
        <v>4177</v>
      </c>
      <c r="K27" s="49">
        <v>1256918.8666666667</v>
      </c>
      <c r="L27" s="49">
        <v>237505.14666666664</v>
      </c>
      <c r="M27" s="49">
        <v>883815.15083333338</v>
      </c>
      <c r="N27" s="44">
        <f t="shared" si="2"/>
        <v>2378239.1641666666</v>
      </c>
    </row>
    <row r="28" spans="1:14" x14ac:dyDescent="0.2">
      <c r="A28" s="1"/>
      <c r="B28" s="27" t="s">
        <v>3</v>
      </c>
      <c r="C28" s="50">
        <f>SUM(C4:C27)</f>
        <v>6691</v>
      </c>
      <c r="D28" s="27">
        <f>SUM(D4:D27)</f>
        <v>1424</v>
      </c>
      <c r="E28" s="27">
        <f>SUM(E4:E27)</f>
        <v>17161</v>
      </c>
      <c r="F28" s="28">
        <f>SUM(F4:F27)</f>
        <v>25276</v>
      </c>
      <c r="G28" s="61">
        <f t="shared" ref="G28:N28" si="3">SUM(G4:G27)</f>
        <v>3817</v>
      </c>
      <c r="H28" s="61">
        <f>SUM(H4:H27)</f>
        <v>809</v>
      </c>
      <c r="I28" s="61">
        <f t="shared" si="3"/>
        <v>10409</v>
      </c>
      <c r="J28" s="62">
        <f t="shared" si="3"/>
        <v>15035</v>
      </c>
      <c r="K28" s="47">
        <f t="shared" si="3"/>
        <v>2627776.19</v>
      </c>
      <c r="L28" s="47">
        <f>SUM(L4:L27)</f>
        <v>484816.53999999992</v>
      </c>
      <c r="M28" s="47">
        <f t="shared" si="3"/>
        <v>4906246.269166667</v>
      </c>
      <c r="N28" s="48">
        <f t="shared" si="3"/>
        <v>8018838.9991666656</v>
      </c>
    </row>
    <row r="29" spans="1:14" x14ac:dyDescent="0.2">
      <c r="N29" s="49"/>
    </row>
    <row r="30" spans="1:14" x14ac:dyDescent="0.2">
      <c r="E30" s="70"/>
      <c r="N30" s="49"/>
    </row>
    <row r="31" spans="1:14" x14ac:dyDescent="0.2">
      <c r="N31" s="49"/>
    </row>
  </sheetData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N1" workbookViewId="0">
      <selection activeCell="Q10" sqref="Q10:Q11"/>
    </sheetView>
  </sheetViews>
  <sheetFormatPr defaultRowHeight="15" x14ac:dyDescent="0.2"/>
  <cols>
    <col min="1" max="1" width="3.33203125" customWidth="1"/>
    <col min="2" max="2" width="11" customWidth="1"/>
    <col min="3" max="3" width="7.33203125" customWidth="1"/>
    <col min="4" max="4" width="6.6640625" customWidth="1"/>
    <col min="5" max="5" width="7.44140625" customWidth="1"/>
    <col min="6" max="6" width="7.5546875" customWidth="1"/>
    <col min="7" max="7" width="6.33203125" customWidth="1"/>
    <col min="8" max="8" width="5.109375" bestFit="1" customWidth="1"/>
    <col min="9" max="9" width="8.21875" bestFit="1" customWidth="1"/>
    <col min="10" max="10" width="7.5546875" bestFit="1" customWidth="1"/>
    <col min="11" max="12" width="11.109375" customWidth="1"/>
    <col min="13" max="13" width="12" customWidth="1"/>
    <col min="14" max="14" width="11.44140625" customWidth="1"/>
    <col min="15" max="15" width="3.109375" customWidth="1"/>
  </cols>
  <sheetData>
    <row r="1" spans="1:14" ht="15.75" x14ac:dyDescent="0.25">
      <c r="D1" s="13" t="s">
        <v>60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61</v>
      </c>
      <c r="D4">
        <v>27</v>
      </c>
      <c r="E4">
        <v>454</v>
      </c>
      <c r="F4" s="10">
        <f t="shared" ref="F4:F27" si="0">SUM(C4:E4)</f>
        <v>542</v>
      </c>
      <c r="G4">
        <v>31</v>
      </c>
      <c r="H4">
        <v>16</v>
      </c>
      <c r="I4">
        <v>281</v>
      </c>
      <c r="J4" s="10">
        <f t="shared" ref="J4:J27" si="1">SUM(G4:I4)</f>
        <v>328</v>
      </c>
      <c r="K4" s="49">
        <v>12419.918333333335</v>
      </c>
      <c r="L4" s="49">
        <v>6546.8324999999995</v>
      </c>
      <c r="M4" s="49">
        <v>86287.099166666667</v>
      </c>
      <c r="N4" s="44">
        <f t="shared" ref="N4:N27" si="2">SUM(K4:M4)</f>
        <v>105253.85</v>
      </c>
    </row>
    <row r="5" spans="1:14" x14ac:dyDescent="0.2">
      <c r="A5" s="4">
        <v>2</v>
      </c>
      <c r="B5" s="15" t="s">
        <v>5</v>
      </c>
      <c r="C5">
        <v>115</v>
      </c>
      <c r="D5">
        <v>43</v>
      </c>
      <c r="E5">
        <v>649</v>
      </c>
      <c r="F5" s="10">
        <f t="shared" si="0"/>
        <v>807</v>
      </c>
      <c r="G5">
        <v>67</v>
      </c>
      <c r="H5">
        <v>23</v>
      </c>
      <c r="I5">
        <v>379</v>
      </c>
      <c r="J5" s="10">
        <f t="shared" si="1"/>
        <v>469</v>
      </c>
      <c r="K5" s="49">
        <v>38483.986666666671</v>
      </c>
      <c r="L5" s="49">
        <v>14071.124166666666</v>
      </c>
      <c r="M5" s="49">
        <v>188563.72166666668</v>
      </c>
      <c r="N5" s="44">
        <f t="shared" si="2"/>
        <v>241118.83250000002</v>
      </c>
    </row>
    <row r="6" spans="1:14" x14ac:dyDescent="0.2">
      <c r="A6" s="4">
        <v>3</v>
      </c>
      <c r="B6" s="15" t="s">
        <v>6</v>
      </c>
      <c r="C6">
        <v>661</v>
      </c>
      <c r="D6">
        <v>105</v>
      </c>
      <c r="E6">
        <v>2970</v>
      </c>
      <c r="F6" s="10">
        <f t="shared" si="0"/>
        <v>3736</v>
      </c>
      <c r="G6">
        <v>378</v>
      </c>
      <c r="H6">
        <v>65</v>
      </c>
      <c r="I6">
        <v>1833</v>
      </c>
      <c r="J6" s="10">
        <f t="shared" si="1"/>
        <v>2276</v>
      </c>
      <c r="K6" s="49">
        <v>274759.33333333331</v>
      </c>
      <c r="L6" s="49">
        <v>41799.799166666671</v>
      </c>
      <c r="M6" s="49">
        <v>982997.66500000004</v>
      </c>
      <c r="N6" s="44">
        <f t="shared" si="2"/>
        <v>1299556.7975000001</v>
      </c>
    </row>
    <row r="7" spans="1:14" x14ac:dyDescent="0.2">
      <c r="A7" s="4">
        <v>4</v>
      </c>
      <c r="B7" s="15" t="s">
        <v>7</v>
      </c>
      <c r="C7">
        <v>30</v>
      </c>
      <c r="D7">
        <v>7</v>
      </c>
      <c r="E7">
        <v>335</v>
      </c>
      <c r="F7" s="10">
        <f t="shared" si="0"/>
        <v>372</v>
      </c>
      <c r="G7">
        <v>17</v>
      </c>
      <c r="H7">
        <v>4</v>
      </c>
      <c r="I7">
        <v>204</v>
      </c>
      <c r="J7" s="10">
        <f t="shared" si="1"/>
        <v>225</v>
      </c>
      <c r="K7" s="49">
        <v>10206.354166666666</v>
      </c>
      <c r="L7" s="49">
        <v>1901.9108333333334</v>
      </c>
      <c r="M7" s="49">
        <v>90619.53333333334</v>
      </c>
      <c r="N7" s="44">
        <f t="shared" si="2"/>
        <v>102727.79833333334</v>
      </c>
    </row>
    <row r="8" spans="1:14" x14ac:dyDescent="0.2">
      <c r="A8" s="4">
        <v>5</v>
      </c>
      <c r="B8" s="15" t="s">
        <v>8</v>
      </c>
      <c r="C8">
        <v>18</v>
      </c>
      <c r="D8">
        <v>4</v>
      </c>
      <c r="E8">
        <v>206</v>
      </c>
      <c r="F8" s="10">
        <f t="shared" si="0"/>
        <v>228</v>
      </c>
      <c r="G8">
        <v>10</v>
      </c>
      <c r="H8">
        <v>3</v>
      </c>
      <c r="I8">
        <v>115</v>
      </c>
      <c r="J8" s="10">
        <f t="shared" si="1"/>
        <v>128</v>
      </c>
      <c r="K8" s="49">
        <v>4807.9416666666666</v>
      </c>
      <c r="L8" s="39">
        <v>774.69166666666672</v>
      </c>
      <c r="M8" s="49">
        <v>44642.325000000004</v>
      </c>
      <c r="N8" s="44">
        <f t="shared" si="2"/>
        <v>50224.958333333336</v>
      </c>
    </row>
    <row r="9" spans="1:14" x14ac:dyDescent="0.2">
      <c r="A9" s="4">
        <v>6</v>
      </c>
      <c r="B9" s="15" t="s">
        <v>9</v>
      </c>
      <c r="C9">
        <v>31</v>
      </c>
      <c r="D9">
        <v>24</v>
      </c>
      <c r="E9">
        <v>399</v>
      </c>
      <c r="F9" s="10">
        <f t="shared" si="0"/>
        <v>454</v>
      </c>
      <c r="G9">
        <v>20</v>
      </c>
      <c r="H9">
        <v>12</v>
      </c>
      <c r="I9">
        <v>277</v>
      </c>
      <c r="J9" s="10">
        <f t="shared" si="1"/>
        <v>309</v>
      </c>
      <c r="K9" s="49">
        <v>13677.657500000001</v>
      </c>
      <c r="L9" s="49">
        <v>9685.7474999999995</v>
      </c>
      <c r="M9" s="49">
        <v>113781.2325</v>
      </c>
      <c r="N9" s="44">
        <f t="shared" si="2"/>
        <v>137144.63750000001</v>
      </c>
    </row>
    <row r="10" spans="1:14" x14ac:dyDescent="0.2">
      <c r="A10" s="4">
        <v>7</v>
      </c>
      <c r="B10" s="15" t="s">
        <v>10</v>
      </c>
      <c r="C10">
        <v>103</v>
      </c>
      <c r="D10">
        <v>23</v>
      </c>
      <c r="E10">
        <v>295</v>
      </c>
      <c r="F10" s="10">
        <f t="shared" si="0"/>
        <v>421</v>
      </c>
      <c r="G10">
        <v>60</v>
      </c>
      <c r="H10">
        <v>15</v>
      </c>
      <c r="I10">
        <v>161</v>
      </c>
      <c r="J10" s="10">
        <f t="shared" si="1"/>
        <v>236</v>
      </c>
      <c r="K10" s="49">
        <v>30599.909166666665</v>
      </c>
      <c r="L10" s="49">
        <v>6648.4491666666663</v>
      </c>
      <c r="M10" s="49">
        <v>66474.005000000005</v>
      </c>
      <c r="N10" s="44">
        <f t="shared" si="2"/>
        <v>103722.36333333334</v>
      </c>
    </row>
    <row r="11" spans="1:14" x14ac:dyDescent="0.2">
      <c r="A11" s="4">
        <v>8</v>
      </c>
      <c r="B11" s="15" t="s">
        <v>11</v>
      </c>
      <c r="C11">
        <v>41</v>
      </c>
      <c r="D11">
        <v>17</v>
      </c>
      <c r="E11">
        <v>577</v>
      </c>
      <c r="F11" s="10">
        <f t="shared" si="0"/>
        <v>635</v>
      </c>
      <c r="G11">
        <v>20</v>
      </c>
      <c r="H11">
        <v>7</v>
      </c>
      <c r="I11">
        <v>342</v>
      </c>
      <c r="J11" s="10">
        <f t="shared" si="1"/>
        <v>369</v>
      </c>
      <c r="K11" s="49">
        <v>18370.180833333336</v>
      </c>
      <c r="L11" s="49">
        <v>6579.5166666666664</v>
      </c>
      <c r="M11" s="49">
        <v>171121.02583333335</v>
      </c>
      <c r="N11" s="44">
        <f t="shared" si="2"/>
        <v>196070.72333333336</v>
      </c>
    </row>
    <row r="12" spans="1:14" x14ac:dyDescent="0.2">
      <c r="A12" s="4">
        <v>9</v>
      </c>
      <c r="B12" s="15" t="s">
        <v>12</v>
      </c>
      <c r="C12">
        <v>20</v>
      </c>
      <c r="D12">
        <v>5</v>
      </c>
      <c r="E12">
        <v>292</v>
      </c>
      <c r="F12" s="10">
        <f t="shared" si="0"/>
        <v>317</v>
      </c>
      <c r="G12">
        <v>13</v>
      </c>
      <c r="H12">
        <v>4</v>
      </c>
      <c r="I12">
        <v>198</v>
      </c>
      <c r="J12" s="10">
        <f t="shared" si="1"/>
        <v>215</v>
      </c>
      <c r="K12" s="49">
        <v>4836.899166666667</v>
      </c>
      <c r="L12" s="49">
        <v>1232.7250000000001</v>
      </c>
      <c r="M12" s="49">
        <v>72206.073333333319</v>
      </c>
      <c r="N12" s="44">
        <f t="shared" si="2"/>
        <v>78275.69749999998</v>
      </c>
    </row>
    <row r="13" spans="1:14" x14ac:dyDescent="0.2">
      <c r="A13" s="4">
        <v>10</v>
      </c>
      <c r="B13" s="15" t="s">
        <v>13</v>
      </c>
      <c r="C13">
        <v>105</v>
      </c>
      <c r="D13">
        <v>27</v>
      </c>
      <c r="E13">
        <v>513</v>
      </c>
      <c r="F13" s="10">
        <f t="shared" si="0"/>
        <v>645</v>
      </c>
      <c r="G13">
        <v>52</v>
      </c>
      <c r="H13">
        <v>15</v>
      </c>
      <c r="I13">
        <v>326</v>
      </c>
      <c r="J13" s="10">
        <f t="shared" si="1"/>
        <v>393</v>
      </c>
      <c r="K13" s="49">
        <v>41953.589166666665</v>
      </c>
      <c r="L13" s="49">
        <v>8843.4449999999997</v>
      </c>
      <c r="M13" s="49">
        <v>142082.34083333332</v>
      </c>
      <c r="N13" s="44">
        <f t="shared" si="2"/>
        <v>192879.375</v>
      </c>
    </row>
    <row r="14" spans="1:14" x14ac:dyDescent="0.2">
      <c r="A14" s="4">
        <v>11</v>
      </c>
      <c r="B14" s="15" t="s">
        <v>14</v>
      </c>
      <c r="C14">
        <v>11</v>
      </c>
      <c r="D14">
        <v>3</v>
      </c>
      <c r="E14">
        <v>97</v>
      </c>
      <c r="F14" s="10">
        <f t="shared" si="0"/>
        <v>111</v>
      </c>
      <c r="G14">
        <v>6</v>
      </c>
      <c r="H14">
        <v>2</v>
      </c>
      <c r="I14">
        <v>62</v>
      </c>
      <c r="J14" s="10">
        <f t="shared" si="1"/>
        <v>70</v>
      </c>
      <c r="K14" s="49">
        <v>1603.0841666666665</v>
      </c>
      <c r="L14" s="39">
        <v>697.71</v>
      </c>
      <c r="M14" s="49">
        <v>16197.880833333335</v>
      </c>
      <c r="N14" s="44">
        <f t="shared" si="2"/>
        <v>18498.675000000003</v>
      </c>
    </row>
    <row r="15" spans="1:14" x14ac:dyDescent="0.2">
      <c r="A15" s="4">
        <v>12</v>
      </c>
      <c r="B15" s="15" t="s">
        <v>15</v>
      </c>
      <c r="C15">
        <v>243</v>
      </c>
      <c r="D15">
        <v>62</v>
      </c>
      <c r="E15">
        <v>791</v>
      </c>
      <c r="F15" s="10">
        <f t="shared" si="0"/>
        <v>1096</v>
      </c>
      <c r="G15">
        <v>131</v>
      </c>
      <c r="H15">
        <v>36</v>
      </c>
      <c r="I15">
        <v>485</v>
      </c>
      <c r="J15" s="10">
        <f t="shared" si="1"/>
        <v>652</v>
      </c>
      <c r="K15" s="49">
        <v>89767.383333333317</v>
      </c>
      <c r="L15" s="39">
        <v>23307.645833333332</v>
      </c>
      <c r="M15" s="49">
        <v>221049.465</v>
      </c>
      <c r="N15" s="44">
        <f t="shared" si="2"/>
        <v>334124.49416666664</v>
      </c>
    </row>
    <row r="16" spans="1:14" x14ac:dyDescent="0.2">
      <c r="A16" s="4">
        <v>13</v>
      </c>
      <c r="B16" s="15" t="s">
        <v>16</v>
      </c>
      <c r="C16">
        <v>197</v>
      </c>
      <c r="D16">
        <v>42</v>
      </c>
      <c r="E16">
        <v>474</v>
      </c>
      <c r="F16" s="10">
        <f t="shared" si="0"/>
        <v>713</v>
      </c>
      <c r="G16">
        <v>112</v>
      </c>
      <c r="H16">
        <v>22</v>
      </c>
      <c r="I16">
        <v>291</v>
      </c>
      <c r="J16" s="10">
        <f t="shared" si="1"/>
        <v>425</v>
      </c>
      <c r="K16" s="49">
        <v>109306.88166666667</v>
      </c>
      <c r="L16" s="49">
        <v>20567.63583333333</v>
      </c>
      <c r="M16" s="49">
        <v>199455.44666666666</v>
      </c>
      <c r="N16" s="44">
        <f t="shared" si="2"/>
        <v>329329.96416666667</v>
      </c>
    </row>
    <row r="17" spans="1:14" x14ac:dyDescent="0.2">
      <c r="A17" s="4">
        <v>14</v>
      </c>
      <c r="B17" s="15" t="s">
        <v>17</v>
      </c>
      <c r="C17">
        <v>11</v>
      </c>
      <c r="D17">
        <v>7</v>
      </c>
      <c r="E17">
        <v>98</v>
      </c>
      <c r="F17" s="10">
        <f t="shared" si="0"/>
        <v>116</v>
      </c>
      <c r="G17">
        <v>7</v>
      </c>
      <c r="H17">
        <v>3</v>
      </c>
      <c r="I17">
        <v>61</v>
      </c>
      <c r="J17" s="10">
        <f t="shared" si="1"/>
        <v>71</v>
      </c>
      <c r="K17" s="49">
        <v>3999.6666666666665</v>
      </c>
      <c r="L17" s="49">
        <v>1286.9133333333334</v>
      </c>
      <c r="M17" s="49">
        <v>22458.529166666671</v>
      </c>
      <c r="N17" s="44">
        <f t="shared" si="2"/>
        <v>27745.109166666669</v>
      </c>
    </row>
    <row r="18" spans="1:14" x14ac:dyDescent="0.2">
      <c r="A18" s="4">
        <v>15</v>
      </c>
      <c r="B18" s="15" t="s">
        <v>18</v>
      </c>
      <c r="C18">
        <v>382</v>
      </c>
      <c r="D18">
        <v>100</v>
      </c>
      <c r="E18">
        <v>1237</v>
      </c>
      <c r="F18" s="10">
        <f t="shared" si="0"/>
        <v>1719</v>
      </c>
      <c r="G18">
        <v>212</v>
      </c>
      <c r="H18">
        <v>47</v>
      </c>
      <c r="I18">
        <v>787</v>
      </c>
      <c r="J18" s="10">
        <f t="shared" si="1"/>
        <v>1046</v>
      </c>
      <c r="K18" s="49">
        <v>190318.11499999999</v>
      </c>
      <c r="L18" s="49">
        <v>39555.078333333331</v>
      </c>
      <c r="M18" s="49">
        <v>439549.26166666672</v>
      </c>
      <c r="N18" s="44">
        <f t="shared" si="2"/>
        <v>669422.45500000007</v>
      </c>
    </row>
    <row r="19" spans="1:14" x14ac:dyDescent="0.2">
      <c r="A19" s="4">
        <v>16</v>
      </c>
      <c r="B19" s="15" t="s">
        <v>19</v>
      </c>
      <c r="C19">
        <v>1207</v>
      </c>
      <c r="D19">
        <v>159</v>
      </c>
      <c r="E19">
        <v>2365</v>
      </c>
      <c r="F19" s="10">
        <f t="shared" si="0"/>
        <v>3731</v>
      </c>
      <c r="G19">
        <v>695</v>
      </c>
      <c r="H19">
        <v>83</v>
      </c>
      <c r="I19">
        <v>1401</v>
      </c>
      <c r="J19" s="10">
        <f t="shared" si="1"/>
        <v>2179</v>
      </c>
      <c r="K19" s="49">
        <v>499551.92083333334</v>
      </c>
      <c r="L19" s="49">
        <v>57339.435833333329</v>
      </c>
      <c r="M19" s="49">
        <v>764530.9966666667</v>
      </c>
      <c r="N19" s="44">
        <f t="shared" si="2"/>
        <v>1321422.3533333335</v>
      </c>
    </row>
    <row r="20" spans="1:14" x14ac:dyDescent="0.2">
      <c r="A20" s="4">
        <v>17</v>
      </c>
      <c r="B20" s="15" t="s">
        <v>20</v>
      </c>
      <c r="C20">
        <v>10</v>
      </c>
      <c r="D20">
        <v>13</v>
      </c>
      <c r="E20">
        <v>135</v>
      </c>
      <c r="F20" s="10">
        <f t="shared" si="0"/>
        <v>158</v>
      </c>
      <c r="G20">
        <v>5</v>
      </c>
      <c r="H20">
        <v>7</v>
      </c>
      <c r="I20">
        <v>93</v>
      </c>
      <c r="J20" s="10">
        <f t="shared" si="1"/>
        <v>105</v>
      </c>
      <c r="K20" s="49">
        <v>3250.2166666666667</v>
      </c>
      <c r="L20" s="49">
        <v>3305.5641666666666</v>
      </c>
      <c r="M20" s="49">
        <v>30119.624166666665</v>
      </c>
      <c r="N20" s="44">
        <f t="shared" si="2"/>
        <v>36675.404999999999</v>
      </c>
    </row>
    <row r="21" spans="1:14" x14ac:dyDescent="0.2">
      <c r="A21" s="4">
        <v>18</v>
      </c>
      <c r="B21" s="15" t="s">
        <v>21</v>
      </c>
      <c r="C21">
        <v>57</v>
      </c>
      <c r="D21">
        <v>32</v>
      </c>
      <c r="E21">
        <v>322</v>
      </c>
      <c r="F21" s="10">
        <f t="shared" si="0"/>
        <v>411</v>
      </c>
      <c r="G21">
        <v>28</v>
      </c>
      <c r="H21">
        <v>17</v>
      </c>
      <c r="I21">
        <v>173</v>
      </c>
      <c r="J21" s="10">
        <f t="shared" si="1"/>
        <v>218</v>
      </c>
      <c r="K21" s="49">
        <v>13103.241666666667</v>
      </c>
      <c r="L21" s="49">
        <v>5286.6449999999995</v>
      </c>
      <c r="M21" s="49">
        <v>66093.213333333333</v>
      </c>
      <c r="N21" s="44">
        <f t="shared" si="2"/>
        <v>84483.1</v>
      </c>
    </row>
    <row r="22" spans="1:14" x14ac:dyDescent="0.2">
      <c r="A22" s="4">
        <v>19</v>
      </c>
      <c r="B22" s="15" t="s">
        <v>22</v>
      </c>
      <c r="C22">
        <v>47</v>
      </c>
      <c r="D22">
        <v>11</v>
      </c>
      <c r="E22">
        <v>285</v>
      </c>
      <c r="F22" s="10">
        <f t="shared" si="0"/>
        <v>343</v>
      </c>
      <c r="G22">
        <v>23</v>
      </c>
      <c r="H22">
        <v>6</v>
      </c>
      <c r="I22">
        <v>160</v>
      </c>
      <c r="J22" s="10">
        <f t="shared" si="1"/>
        <v>189</v>
      </c>
      <c r="K22" s="49">
        <v>14163.305</v>
      </c>
      <c r="L22" s="49">
        <v>2463.0666666666666</v>
      </c>
      <c r="M22" s="49">
        <v>61996.090000000004</v>
      </c>
      <c r="N22" s="44">
        <f t="shared" si="2"/>
        <v>78622.46166666667</v>
      </c>
    </row>
    <row r="23" spans="1:14" x14ac:dyDescent="0.2">
      <c r="A23" s="4">
        <v>20</v>
      </c>
      <c r="B23" s="16" t="s">
        <v>23</v>
      </c>
      <c r="C23">
        <v>2</v>
      </c>
      <c r="D23">
        <v>8</v>
      </c>
      <c r="E23">
        <v>183</v>
      </c>
      <c r="F23" s="10">
        <f t="shared" si="0"/>
        <v>193</v>
      </c>
      <c r="G23">
        <v>2</v>
      </c>
      <c r="H23">
        <v>5</v>
      </c>
      <c r="I23">
        <v>125</v>
      </c>
      <c r="J23" s="10">
        <f t="shared" si="1"/>
        <v>132</v>
      </c>
      <c r="K23" s="49">
        <v>373.75</v>
      </c>
      <c r="L23" s="49">
        <v>2756.5416666666665</v>
      </c>
      <c r="M23" s="49">
        <v>42879.958333333336</v>
      </c>
      <c r="N23" s="44">
        <f t="shared" si="2"/>
        <v>46010.25</v>
      </c>
    </row>
    <row r="24" spans="1:14" x14ac:dyDescent="0.2">
      <c r="A24" s="4">
        <v>21</v>
      </c>
      <c r="B24" s="16" t="s">
        <v>24</v>
      </c>
      <c r="C24">
        <v>81</v>
      </c>
      <c r="D24">
        <v>31</v>
      </c>
      <c r="E24">
        <v>682</v>
      </c>
      <c r="F24" s="10">
        <f t="shared" si="0"/>
        <v>794</v>
      </c>
      <c r="G24">
        <v>45</v>
      </c>
      <c r="H24">
        <v>16</v>
      </c>
      <c r="I24">
        <v>390</v>
      </c>
      <c r="J24" s="10">
        <f t="shared" si="1"/>
        <v>451</v>
      </c>
      <c r="K24" s="49">
        <v>21113.050833333335</v>
      </c>
      <c r="L24" s="49">
        <v>10110.695833333333</v>
      </c>
      <c r="M24" s="49">
        <v>153766.86000000002</v>
      </c>
      <c r="N24" s="44">
        <f t="shared" si="2"/>
        <v>184990.60666666669</v>
      </c>
    </row>
    <row r="25" spans="1:14" x14ac:dyDescent="0.2">
      <c r="A25" s="4">
        <v>22</v>
      </c>
      <c r="B25" s="15" t="s">
        <v>25</v>
      </c>
      <c r="C25">
        <v>135</v>
      </c>
      <c r="D25">
        <v>44</v>
      </c>
      <c r="E25">
        <v>640</v>
      </c>
      <c r="F25" s="10">
        <f t="shared" si="0"/>
        <v>819</v>
      </c>
      <c r="G25">
        <v>73</v>
      </c>
      <c r="H25">
        <v>26</v>
      </c>
      <c r="I25">
        <v>417</v>
      </c>
      <c r="J25" s="10">
        <f t="shared" si="1"/>
        <v>516</v>
      </c>
      <c r="K25" s="49">
        <v>37101.22</v>
      </c>
      <c r="L25" s="49">
        <v>10490.653333333334</v>
      </c>
      <c r="M25" s="49">
        <v>138399.17000000001</v>
      </c>
      <c r="N25" s="44">
        <f t="shared" si="2"/>
        <v>185991.04333333333</v>
      </c>
    </row>
    <row r="26" spans="1:14" x14ac:dyDescent="0.2">
      <c r="A26" s="4">
        <v>23</v>
      </c>
      <c r="B26" s="15" t="s">
        <v>26</v>
      </c>
      <c r="C26">
        <v>9</v>
      </c>
      <c r="D26">
        <v>6</v>
      </c>
      <c r="E26">
        <v>204</v>
      </c>
      <c r="F26" s="10">
        <f t="shared" si="0"/>
        <v>219</v>
      </c>
      <c r="G26">
        <v>5</v>
      </c>
      <c r="H26">
        <v>2</v>
      </c>
      <c r="I26">
        <v>135</v>
      </c>
      <c r="J26" s="10">
        <f t="shared" si="1"/>
        <v>142</v>
      </c>
      <c r="K26" s="49">
        <v>2157.8700000000003</v>
      </c>
      <c r="L26" s="49">
        <v>2280.1133333333332</v>
      </c>
      <c r="M26" s="49">
        <v>47849.34916666666</v>
      </c>
      <c r="N26" s="44">
        <f t="shared" si="2"/>
        <v>52287.33249999999</v>
      </c>
    </row>
    <row r="27" spans="1:14" x14ac:dyDescent="0.2">
      <c r="A27" s="4">
        <v>30</v>
      </c>
      <c r="B27" s="15" t="s">
        <v>27</v>
      </c>
      <c r="C27">
        <v>3268</v>
      </c>
      <c r="D27">
        <v>682</v>
      </c>
      <c r="E27">
        <v>3072</v>
      </c>
      <c r="F27" s="10">
        <f t="shared" si="0"/>
        <v>7022</v>
      </c>
      <c r="G27">
        <v>1936</v>
      </c>
      <c r="H27">
        <v>395</v>
      </c>
      <c r="I27">
        <v>1853</v>
      </c>
      <c r="J27" s="10">
        <f t="shared" si="1"/>
        <v>4184</v>
      </c>
      <c r="K27" s="49">
        <v>1294683.26</v>
      </c>
      <c r="L27" s="49">
        <v>235650.01416666666</v>
      </c>
      <c r="M27" s="49">
        <v>881104.8566666668</v>
      </c>
      <c r="N27" s="44">
        <f t="shared" si="2"/>
        <v>2411438.1308333334</v>
      </c>
    </row>
    <row r="28" spans="1:14" x14ac:dyDescent="0.2">
      <c r="A28" s="1"/>
      <c r="B28" s="27" t="s">
        <v>3</v>
      </c>
      <c r="C28" s="50">
        <f>SUM(C4:C27)</f>
        <v>6845</v>
      </c>
      <c r="D28" s="27">
        <f>SUM(D4:D27)</f>
        <v>1482</v>
      </c>
      <c r="E28" s="27">
        <f>SUM(E4:E27)</f>
        <v>17275</v>
      </c>
      <c r="F28" s="28">
        <f>SUM(F4:F27)</f>
        <v>25602</v>
      </c>
      <c r="G28" s="61">
        <f t="shared" ref="G28:N28" si="3">SUM(G4:G27)</f>
        <v>3948</v>
      </c>
      <c r="H28" s="61">
        <f>SUM(H4:H27)</f>
        <v>831</v>
      </c>
      <c r="I28" s="61">
        <f t="shared" si="3"/>
        <v>10549</v>
      </c>
      <c r="J28" s="62">
        <f t="shared" si="3"/>
        <v>15328</v>
      </c>
      <c r="K28" s="47">
        <f t="shared" si="3"/>
        <v>2730608.7358333333</v>
      </c>
      <c r="L28" s="47">
        <f>SUM(L4:L27)</f>
        <v>513181.95500000002</v>
      </c>
      <c r="M28" s="47">
        <f t="shared" si="3"/>
        <v>5044225.7233333327</v>
      </c>
      <c r="N28" s="48">
        <f t="shared" si="3"/>
        <v>8288016.4141666656</v>
      </c>
    </row>
    <row r="29" spans="1:14" x14ac:dyDescent="0.2">
      <c r="N29" s="49"/>
    </row>
    <row r="30" spans="1:14" x14ac:dyDescent="0.2">
      <c r="E30" s="70"/>
      <c r="N30" s="49"/>
    </row>
    <row r="31" spans="1:14" x14ac:dyDescent="0.2">
      <c r="N31" s="49"/>
    </row>
  </sheetData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C1" workbookViewId="0">
      <selection activeCell="P1" sqref="P1:R65536"/>
    </sheetView>
  </sheetViews>
  <sheetFormatPr defaultRowHeight="15" x14ac:dyDescent="0.2"/>
  <cols>
    <col min="1" max="1" width="3.33203125" customWidth="1"/>
    <col min="2" max="2" width="11" customWidth="1"/>
    <col min="3" max="3" width="7.33203125" customWidth="1"/>
    <col min="4" max="4" width="6.6640625" customWidth="1"/>
    <col min="5" max="5" width="7.44140625" customWidth="1"/>
    <col min="6" max="6" width="7.5546875" customWidth="1"/>
    <col min="7" max="7" width="6.33203125" customWidth="1"/>
    <col min="8" max="8" width="5.109375" bestFit="1" customWidth="1"/>
    <col min="9" max="9" width="8.21875" bestFit="1" customWidth="1"/>
    <col min="10" max="10" width="7.5546875" bestFit="1" customWidth="1"/>
    <col min="11" max="12" width="11.109375" customWidth="1"/>
    <col min="13" max="13" width="12" customWidth="1"/>
    <col min="14" max="14" width="11.44140625" customWidth="1"/>
    <col min="15" max="15" width="3.109375" customWidth="1"/>
  </cols>
  <sheetData>
    <row r="1" spans="1:14" ht="15.75" x14ac:dyDescent="0.25">
      <c r="D1" s="13" t="s">
        <v>61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51</v>
      </c>
      <c r="D4">
        <v>26</v>
      </c>
      <c r="E4">
        <v>445</v>
      </c>
      <c r="F4" s="10">
        <f t="shared" ref="F4:F27" si="0">SUM(C4:E4)</f>
        <v>522</v>
      </c>
      <c r="G4">
        <v>26</v>
      </c>
      <c r="H4">
        <v>17</v>
      </c>
      <c r="I4">
        <v>271</v>
      </c>
      <c r="J4" s="10">
        <f t="shared" ref="J4:J27" si="1">SUM(G4:I4)</f>
        <v>314</v>
      </c>
      <c r="K4" s="49">
        <v>11567.627500000001</v>
      </c>
      <c r="L4" s="49">
        <v>5627.2449999999999</v>
      </c>
      <c r="M4" s="49">
        <v>86360.061666666661</v>
      </c>
      <c r="N4" s="44">
        <f t="shared" ref="N4:N27" si="2">SUM(K4:M4)</f>
        <v>103554.93416666666</v>
      </c>
    </row>
    <row r="5" spans="1:14" x14ac:dyDescent="0.2">
      <c r="A5" s="4">
        <v>2</v>
      </c>
      <c r="B5" s="15" t="s">
        <v>5</v>
      </c>
      <c r="C5">
        <v>115</v>
      </c>
      <c r="D5">
        <v>39</v>
      </c>
      <c r="E5">
        <v>648</v>
      </c>
      <c r="F5" s="10">
        <f t="shared" si="0"/>
        <v>802</v>
      </c>
      <c r="G5">
        <v>69</v>
      </c>
      <c r="H5">
        <v>18</v>
      </c>
      <c r="I5">
        <v>378</v>
      </c>
      <c r="J5" s="10">
        <f t="shared" si="1"/>
        <v>465</v>
      </c>
      <c r="K5" s="49">
        <v>39680.268333333333</v>
      </c>
      <c r="L5" s="49">
        <v>14239.181666666665</v>
      </c>
      <c r="M5" s="49">
        <v>183495.54166666666</v>
      </c>
      <c r="N5" s="44">
        <f t="shared" si="2"/>
        <v>237414.99166666664</v>
      </c>
    </row>
    <row r="6" spans="1:14" x14ac:dyDescent="0.2">
      <c r="A6" s="4">
        <v>3</v>
      </c>
      <c r="B6" s="15" t="s">
        <v>6</v>
      </c>
      <c r="C6">
        <v>653</v>
      </c>
      <c r="D6">
        <v>113</v>
      </c>
      <c r="E6">
        <v>2933</v>
      </c>
      <c r="F6" s="10">
        <f t="shared" si="0"/>
        <v>3699</v>
      </c>
      <c r="G6">
        <v>381</v>
      </c>
      <c r="H6">
        <v>64</v>
      </c>
      <c r="I6">
        <v>1820</v>
      </c>
      <c r="J6" s="10">
        <f t="shared" si="1"/>
        <v>2265</v>
      </c>
      <c r="K6" s="49">
        <v>286728.34666666668</v>
      </c>
      <c r="L6" s="49">
        <v>46000.976666666662</v>
      </c>
      <c r="M6" s="49">
        <v>991383.58583333343</v>
      </c>
      <c r="N6" s="44">
        <f t="shared" si="2"/>
        <v>1324112.9091666667</v>
      </c>
    </row>
    <row r="7" spans="1:14" x14ac:dyDescent="0.2">
      <c r="A7" s="4">
        <v>4</v>
      </c>
      <c r="B7" s="15" t="s">
        <v>7</v>
      </c>
      <c r="C7">
        <v>30</v>
      </c>
      <c r="D7">
        <v>3</v>
      </c>
      <c r="E7">
        <v>335</v>
      </c>
      <c r="F7" s="10">
        <f t="shared" si="0"/>
        <v>368</v>
      </c>
      <c r="G7">
        <v>17</v>
      </c>
      <c r="H7">
        <v>2</v>
      </c>
      <c r="I7">
        <v>199</v>
      </c>
      <c r="J7" s="10">
        <f t="shared" si="1"/>
        <v>218</v>
      </c>
      <c r="K7" s="49">
        <v>11203.1075</v>
      </c>
      <c r="L7" s="49">
        <v>1261.6499999999999</v>
      </c>
      <c r="M7" s="49">
        <v>90141.295833333337</v>
      </c>
      <c r="N7" s="44">
        <f t="shared" si="2"/>
        <v>102606.05333333334</v>
      </c>
    </row>
    <row r="8" spans="1:14" x14ac:dyDescent="0.2">
      <c r="A8" s="4">
        <v>5</v>
      </c>
      <c r="B8" s="15" t="s">
        <v>8</v>
      </c>
      <c r="C8">
        <v>18</v>
      </c>
      <c r="D8">
        <v>6</v>
      </c>
      <c r="E8">
        <v>195</v>
      </c>
      <c r="F8" s="10">
        <f t="shared" si="0"/>
        <v>219</v>
      </c>
      <c r="G8">
        <v>10</v>
      </c>
      <c r="H8">
        <v>4</v>
      </c>
      <c r="I8">
        <v>107</v>
      </c>
      <c r="J8" s="10">
        <f t="shared" si="1"/>
        <v>121</v>
      </c>
      <c r="K8" s="49">
        <v>5725.6116666666667</v>
      </c>
      <c r="L8" s="39">
        <v>2274.9241666666662</v>
      </c>
      <c r="M8" s="49">
        <v>45940.028333333328</v>
      </c>
      <c r="N8" s="44">
        <f t="shared" si="2"/>
        <v>53940.564166666663</v>
      </c>
    </row>
    <row r="9" spans="1:14" x14ac:dyDescent="0.2">
      <c r="A9" s="4">
        <v>6</v>
      </c>
      <c r="B9" s="15" t="s">
        <v>9</v>
      </c>
      <c r="C9">
        <v>30</v>
      </c>
      <c r="D9">
        <v>23</v>
      </c>
      <c r="E9">
        <v>399</v>
      </c>
      <c r="F9" s="10">
        <f t="shared" si="0"/>
        <v>452</v>
      </c>
      <c r="G9">
        <v>20</v>
      </c>
      <c r="H9">
        <v>11</v>
      </c>
      <c r="I9">
        <v>276</v>
      </c>
      <c r="J9" s="10">
        <f t="shared" si="1"/>
        <v>307</v>
      </c>
      <c r="K9" s="49">
        <v>13867.056666666665</v>
      </c>
      <c r="L9" s="49">
        <v>8934.0766666666659</v>
      </c>
      <c r="M9" s="49">
        <v>118233.11499999999</v>
      </c>
      <c r="N9" s="44">
        <f t="shared" si="2"/>
        <v>141034.24833333332</v>
      </c>
    </row>
    <row r="10" spans="1:14" x14ac:dyDescent="0.2">
      <c r="A10" s="4">
        <v>7</v>
      </c>
      <c r="B10" s="15" t="s">
        <v>10</v>
      </c>
      <c r="C10">
        <v>88</v>
      </c>
      <c r="D10">
        <v>26</v>
      </c>
      <c r="E10">
        <v>277</v>
      </c>
      <c r="F10" s="10">
        <f t="shared" si="0"/>
        <v>391</v>
      </c>
      <c r="G10">
        <v>54</v>
      </c>
      <c r="H10">
        <v>15</v>
      </c>
      <c r="I10">
        <v>154</v>
      </c>
      <c r="J10" s="10">
        <f t="shared" si="1"/>
        <v>223</v>
      </c>
      <c r="K10" s="49">
        <v>25594.259166666667</v>
      </c>
      <c r="L10" s="49">
        <v>7571.644166666666</v>
      </c>
      <c r="M10" s="49">
        <v>63941.1175</v>
      </c>
      <c r="N10" s="44">
        <f t="shared" si="2"/>
        <v>97107.020833333343</v>
      </c>
    </row>
    <row r="11" spans="1:14" x14ac:dyDescent="0.2">
      <c r="A11" s="4">
        <v>8</v>
      </c>
      <c r="B11" s="15" t="s">
        <v>11</v>
      </c>
      <c r="C11">
        <v>44</v>
      </c>
      <c r="D11">
        <v>16</v>
      </c>
      <c r="E11">
        <v>555</v>
      </c>
      <c r="F11" s="10">
        <f t="shared" si="0"/>
        <v>615</v>
      </c>
      <c r="G11">
        <v>19</v>
      </c>
      <c r="H11">
        <v>6</v>
      </c>
      <c r="I11">
        <v>338</v>
      </c>
      <c r="J11" s="10">
        <f t="shared" si="1"/>
        <v>363</v>
      </c>
      <c r="K11" s="49">
        <v>16922.035</v>
      </c>
      <c r="L11" s="49">
        <v>7178.7733333333335</v>
      </c>
      <c r="M11" s="49">
        <v>176650.63</v>
      </c>
      <c r="N11" s="44">
        <f t="shared" si="2"/>
        <v>200751.43833333335</v>
      </c>
    </row>
    <row r="12" spans="1:14" x14ac:dyDescent="0.2">
      <c r="A12" s="4">
        <v>9</v>
      </c>
      <c r="B12" s="15" t="s">
        <v>12</v>
      </c>
      <c r="C12">
        <v>21</v>
      </c>
      <c r="D12">
        <v>8</v>
      </c>
      <c r="E12">
        <v>292</v>
      </c>
      <c r="F12" s="10">
        <f t="shared" si="0"/>
        <v>321</v>
      </c>
      <c r="G12">
        <v>15</v>
      </c>
      <c r="H12">
        <v>4</v>
      </c>
      <c r="I12">
        <v>197</v>
      </c>
      <c r="J12" s="10">
        <f t="shared" si="1"/>
        <v>216</v>
      </c>
      <c r="K12" s="49">
        <v>4848.8591666666662</v>
      </c>
      <c r="L12" s="49">
        <v>2088.1574999999998</v>
      </c>
      <c r="M12" s="49">
        <v>74996.436666666661</v>
      </c>
      <c r="N12" s="44">
        <f t="shared" si="2"/>
        <v>81933.453333333324</v>
      </c>
    </row>
    <row r="13" spans="1:14" x14ac:dyDescent="0.2">
      <c r="A13" s="4">
        <v>10</v>
      </c>
      <c r="B13" s="15" t="s">
        <v>13</v>
      </c>
      <c r="C13">
        <v>107</v>
      </c>
      <c r="D13">
        <v>33</v>
      </c>
      <c r="E13">
        <v>486</v>
      </c>
      <c r="F13" s="10">
        <f t="shared" si="0"/>
        <v>626</v>
      </c>
      <c r="G13">
        <v>53</v>
      </c>
      <c r="H13">
        <v>20</v>
      </c>
      <c r="I13">
        <v>310</v>
      </c>
      <c r="J13" s="10">
        <f t="shared" si="1"/>
        <v>383</v>
      </c>
      <c r="K13" s="49">
        <v>42202.420000000006</v>
      </c>
      <c r="L13" s="49">
        <v>11558.202499999999</v>
      </c>
      <c r="M13" s="49">
        <v>134722.17416666666</v>
      </c>
      <c r="N13" s="44">
        <f t="shared" si="2"/>
        <v>188482.79666666666</v>
      </c>
    </row>
    <row r="14" spans="1:14" x14ac:dyDescent="0.2">
      <c r="A14" s="4">
        <v>11</v>
      </c>
      <c r="B14" s="15" t="s">
        <v>14</v>
      </c>
      <c r="C14">
        <v>6</v>
      </c>
      <c r="D14">
        <v>4</v>
      </c>
      <c r="E14">
        <v>89</v>
      </c>
      <c r="F14" s="10">
        <f t="shared" si="0"/>
        <v>99</v>
      </c>
      <c r="G14">
        <v>4</v>
      </c>
      <c r="H14">
        <v>2</v>
      </c>
      <c r="I14">
        <v>59</v>
      </c>
      <c r="J14" s="10">
        <f t="shared" si="1"/>
        <v>65</v>
      </c>
      <c r="K14" s="49">
        <v>1086.8</v>
      </c>
      <c r="L14" s="39">
        <v>636.35</v>
      </c>
      <c r="M14" s="49">
        <v>15193.251666666669</v>
      </c>
      <c r="N14" s="44">
        <f t="shared" si="2"/>
        <v>16916.401666666668</v>
      </c>
    </row>
    <row r="15" spans="1:14" x14ac:dyDescent="0.2">
      <c r="A15" s="4">
        <v>12</v>
      </c>
      <c r="B15" s="15" t="s">
        <v>15</v>
      </c>
      <c r="C15">
        <v>239</v>
      </c>
      <c r="D15">
        <v>62</v>
      </c>
      <c r="E15">
        <v>787</v>
      </c>
      <c r="F15" s="10">
        <f t="shared" si="0"/>
        <v>1088</v>
      </c>
      <c r="G15">
        <v>132</v>
      </c>
      <c r="H15">
        <v>33</v>
      </c>
      <c r="I15">
        <v>487</v>
      </c>
      <c r="J15" s="10">
        <f t="shared" si="1"/>
        <v>652</v>
      </c>
      <c r="K15" s="49">
        <v>92634.728333333333</v>
      </c>
      <c r="L15" s="39">
        <v>21792.907499999998</v>
      </c>
      <c r="M15" s="49">
        <v>226679.4725</v>
      </c>
      <c r="N15" s="44">
        <f t="shared" si="2"/>
        <v>341107.10833333334</v>
      </c>
    </row>
    <row r="16" spans="1:14" x14ac:dyDescent="0.2">
      <c r="A16" s="4">
        <v>13</v>
      </c>
      <c r="B16" s="15" t="s">
        <v>16</v>
      </c>
      <c r="C16">
        <v>192</v>
      </c>
      <c r="D16">
        <v>47</v>
      </c>
      <c r="E16">
        <v>467</v>
      </c>
      <c r="F16" s="10">
        <f t="shared" si="0"/>
        <v>706</v>
      </c>
      <c r="G16">
        <v>108</v>
      </c>
      <c r="H16">
        <v>24</v>
      </c>
      <c r="I16">
        <v>288</v>
      </c>
      <c r="J16" s="10">
        <f t="shared" si="1"/>
        <v>420</v>
      </c>
      <c r="K16" s="49">
        <v>114989.70166666666</v>
      </c>
      <c r="L16" s="49">
        <v>20983.744166666667</v>
      </c>
      <c r="M16" s="49">
        <v>201763.95416666663</v>
      </c>
      <c r="N16" s="44">
        <f t="shared" si="2"/>
        <v>337737.39999999997</v>
      </c>
    </row>
    <row r="17" spans="1:14" x14ac:dyDescent="0.2">
      <c r="A17" s="4">
        <v>14</v>
      </c>
      <c r="B17" s="15" t="s">
        <v>17</v>
      </c>
      <c r="C17">
        <v>10</v>
      </c>
      <c r="D17">
        <v>7</v>
      </c>
      <c r="E17">
        <v>98</v>
      </c>
      <c r="F17" s="10">
        <f t="shared" si="0"/>
        <v>115</v>
      </c>
      <c r="G17">
        <v>7</v>
      </c>
      <c r="H17">
        <v>3</v>
      </c>
      <c r="I17">
        <v>61</v>
      </c>
      <c r="J17" s="10">
        <f t="shared" si="1"/>
        <v>71</v>
      </c>
      <c r="K17" s="49">
        <v>3781.1800000000003</v>
      </c>
      <c r="L17" s="49">
        <v>1286.9133333333334</v>
      </c>
      <c r="M17" s="49">
        <v>22984.379166666666</v>
      </c>
      <c r="N17" s="44">
        <f t="shared" si="2"/>
        <v>28052.4725</v>
      </c>
    </row>
    <row r="18" spans="1:14" x14ac:dyDescent="0.2">
      <c r="A18" s="4">
        <v>15</v>
      </c>
      <c r="B18" s="15" t="s">
        <v>18</v>
      </c>
      <c r="C18">
        <v>358</v>
      </c>
      <c r="D18">
        <v>112</v>
      </c>
      <c r="E18">
        <v>1245</v>
      </c>
      <c r="F18" s="10">
        <f t="shared" si="0"/>
        <v>1715</v>
      </c>
      <c r="G18">
        <v>200</v>
      </c>
      <c r="H18">
        <v>54</v>
      </c>
      <c r="I18">
        <v>786</v>
      </c>
      <c r="J18" s="10">
        <f t="shared" si="1"/>
        <v>1040</v>
      </c>
      <c r="K18" s="49">
        <v>199910.39249999999</v>
      </c>
      <c r="L18" s="49">
        <v>46413.390833333331</v>
      </c>
      <c r="M18" s="49">
        <v>456235.16250000003</v>
      </c>
      <c r="N18" s="44">
        <f t="shared" si="2"/>
        <v>702558.9458333333</v>
      </c>
    </row>
    <row r="19" spans="1:14" x14ac:dyDescent="0.2">
      <c r="A19" s="4">
        <v>16</v>
      </c>
      <c r="B19" s="15" t="s">
        <v>19</v>
      </c>
      <c r="C19">
        <v>1152</v>
      </c>
      <c r="D19">
        <v>119</v>
      </c>
      <c r="E19">
        <v>2326</v>
      </c>
      <c r="F19" s="10">
        <f t="shared" si="0"/>
        <v>3597</v>
      </c>
      <c r="G19">
        <v>653</v>
      </c>
      <c r="H19">
        <v>58</v>
      </c>
      <c r="I19">
        <v>1372</v>
      </c>
      <c r="J19" s="10">
        <f t="shared" si="1"/>
        <v>2083</v>
      </c>
      <c r="K19" s="49">
        <v>527322.40166666673</v>
      </c>
      <c r="L19" s="49">
        <v>48112.956666666665</v>
      </c>
      <c r="M19" s="49">
        <v>767584.27416666655</v>
      </c>
      <c r="N19" s="44">
        <f t="shared" si="2"/>
        <v>1343019.6324999998</v>
      </c>
    </row>
    <row r="20" spans="1:14" x14ac:dyDescent="0.2">
      <c r="A20" s="4">
        <v>17</v>
      </c>
      <c r="B20" s="15" t="s">
        <v>20</v>
      </c>
      <c r="C20">
        <v>8</v>
      </c>
      <c r="D20">
        <v>10</v>
      </c>
      <c r="E20">
        <v>137</v>
      </c>
      <c r="F20" s="10">
        <f t="shared" si="0"/>
        <v>155</v>
      </c>
      <c r="G20">
        <v>4</v>
      </c>
      <c r="H20">
        <v>6</v>
      </c>
      <c r="I20">
        <v>97</v>
      </c>
      <c r="J20" s="10">
        <f t="shared" si="1"/>
        <v>107</v>
      </c>
      <c r="K20" s="49">
        <v>2036.8833333333334</v>
      </c>
      <c r="L20" s="49">
        <v>3094</v>
      </c>
      <c r="M20" s="49">
        <v>31877.224166666667</v>
      </c>
      <c r="N20" s="44">
        <f t="shared" si="2"/>
        <v>37008.107499999998</v>
      </c>
    </row>
    <row r="21" spans="1:14" x14ac:dyDescent="0.2">
      <c r="A21" s="4">
        <v>18</v>
      </c>
      <c r="B21" s="15" t="s">
        <v>21</v>
      </c>
      <c r="C21">
        <v>49</v>
      </c>
      <c r="D21">
        <v>23</v>
      </c>
      <c r="E21">
        <v>330</v>
      </c>
      <c r="F21" s="10">
        <f t="shared" si="0"/>
        <v>402</v>
      </c>
      <c r="G21">
        <v>24</v>
      </c>
      <c r="H21">
        <v>13</v>
      </c>
      <c r="I21">
        <v>173</v>
      </c>
      <c r="J21" s="10">
        <f t="shared" si="1"/>
        <v>210</v>
      </c>
      <c r="K21" s="49">
        <v>11084.135833333334</v>
      </c>
      <c r="L21" s="49">
        <v>4050.41</v>
      </c>
      <c r="M21" s="49">
        <v>69600.916666666672</v>
      </c>
      <c r="N21" s="44">
        <f t="shared" si="2"/>
        <v>84735.462500000009</v>
      </c>
    </row>
    <row r="22" spans="1:14" x14ac:dyDescent="0.2">
      <c r="A22" s="4">
        <v>19</v>
      </c>
      <c r="B22" s="15" t="s">
        <v>22</v>
      </c>
      <c r="C22">
        <v>51</v>
      </c>
      <c r="D22">
        <v>7</v>
      </c>
      <c r="E22">
        <v>298</v>
      </c>
      <c r="F22" s="10">
        <f t="shared" si="0"/>
        <v>356</v>
      </c>
      <c r="G22">
        <v>24</v>
      </c>
      <c r="H22">
        <v>4</v>
      </c>
      <c r="I22">
        <v>166</v>
      </c>
      <c r="J22" s="10">
        <f t="shared" si="1"/>
        <v>194</v>
      </c>
      <c r="K22" s="49">
        <v>13744.488333333333</v>
      </c>
      <c r="L22" s="49">
        <v>1979.4883333333335</v>
      </c>
      <c r="M22" s="49">
        <v>64634.104166666664</v>
      </c>
      <c r="N22" s="44">
        <f t="shared" si="2"/>
        <v>80358.080833333326</v>
      </c>
    </row>
    <row r="23" spans="1:14" x14ac:dyDescent="0.2">
      <c r="A23" s="4">
        <v>20</v>
      </c>
      <c r="B23" s="16" t="s">
        <v>23</v>
      </c>
      <c r="C23">
        <v>2</v>
      </c>
      <c r="D23">
        <v>7</v>
      </c>
      <c r="E23">
        <v>172</v>
      </c>
      <c r="F23" s="10">
        <f t="shared" si="0"/>
        <v>181</v>
      </c>
      <c r="G23">
        <v>2</v>
      </c>
      <c r="H23">
        <v>5</v>
      </c>
      <c r="I23">
        <v>119</v>
      </c>
      <c r="J23" s="10">
        <f t="shared" si="1"/>
        <v>126</v>
      </c>
      <c r="K23" s="49">
        <v>996.66666666666663</v>
      </c>
      <c r="L23" s="49">
        <v>1657.9658333333334</v>
      </c>
      <c r="M23" s="49">
        <v>40994.57916666667</v>
      </c>
      <c r="N23" s="44">
        <f t="shared" si="2"/>
        <v>43649.21166666667</v>
      </c>
    </row>
    <row r="24" spans="1:14" x14ac:dyDescent="0.2">
      <c r="A24" s="4">
        <v>21</v>
      </c>
      <c r="B24" s="16" t="s">
        <v>24</v>
      </c>
      <c r="C24">
        <v>82</v>
      </c>
      <c r="D24">
        <v>35</v>
      </c>
      <c r="E24">
        <v>661</v>
      </c>
      <c r="F24" s="10">
        <f t="shared" si="0"/>
        <v>778</v>
      </c>
      <c r="G24">
        <v>43</v>
      </c>
      <c r="H24">
        <v>19</v>
      </c>
      <c r="I24">
        <v>382</v>
      </c>
      <c r="J24" s="10">
        <f t="shared" si="1"/>
        <v>444</v>
      </c>
      <c r="K24" s="49">
        <v>20447.624166666665</v>
      </c>
      <c r="L24" s="49">
        <v>12828.313333333334</v>
      </c>
      <c r="M24" s="49">
        <v>156413.15083333335</v>
      </c>
      <c r="N24" s="44">
        <f t="shared" si="2"/>
        <v>189689.08833333335</v>
      </c>
    </row>
    <row r="25" spans="1:14" x14ac:dyDescent="0.2">
      <c r="A25" s="4">
        <v>22</v>
      </c>
      <c r="B25" s="15" t="s">
        <v>25</v>
      </c>
      <c r="C25">
        <v>138</v>
      </c>
      <c r="D25">
        <v>48</v>
      </c>
      <c r="E25">
        <v>638</v>
      </c>
      <c r="F25" s="10">
        <f t="shared" si="0"/>
        <v>824</v>
      </c>
      <c r="G25">
        <v>75</v>
      </c>
      <c r="H25">
        <v>25</v>
      </c>
      <c r="I25">
        <v>412</v>
      </c>
      <c r="J25" s="10">
        <f t="shared" si="1"/>
        <v>512</v>
      </c>
      <c r="K25" s="49">
        <v>35556.527500000004</v>
      </c>
      <c r="L25" s="49">
        <v>10812.836666666666</v>
      </c>
      <c r="M25" s="49">
        <v>139161.64166666666</v>
      </c>
      <c r="N25" s="44">
        <f t="shared" si="2"/>
        <v>185531.00583333333</v>
      </c>
    </row>
    <row r="26" spans="1:14" x14ac:dyDescent="0.2">
      <c r="A26" s="4">
        <v>23</v>
      </c>
      <c r="B26" s="15" t="s">
        <v>26</v>
      </c>
      <c r="C26">
        <v>9</v>
      </c>
      <c r="D26">
        <v>1</v>
      </c>
      <c r="E26">
        <v>202</v>
      </c>
      <c r="F26" s="10">
        <f t="shared" si="0"/>
        <v>212</v>
      </c>
      <c r="G26">
        <v>5</v>
      </c>
      <c r="H26">
        <v>1</v>
      </c>
      <c r="I26">
        <v>133</v>
      </c>
      <c r="J26" s="10">
        <f t="shared" si="1"/>
        <v>139</v>
      </c>
      <c r="K26" s="49">
        <v>2644.2325000000001</v>
      </c>
      <c r="L26" s="49">
        <v>1040</v>
      </c>
      <c r="M26" s="49">
        <v>46613.677499999998</v>
      </c>
      <c r="N26" s="44">
        <f t="shared" si="2"/>
        <v>50297.909999999996</v>
      </c>
    </row>
    <row r="27" spans="1:14" x14ac:dyDescent="0.2">
      <c r="A27" s="4">
        <v>30</v>
      </c>
      <c r="B27" s="15" t="s">
        <v>27</v>
      </c>
      <c r="C27">
        <v>3190</v>
      </c>
      <c r="D27">
        <v>632</v>
      </c>
      <c r="E27">
        <v>2965</v>
      </c>
      <c r="F27" s="10">
        <f t="shared" si="0"/>
        <v>6787</v>
      </c>
      <c r="G27">
        <v>1915</v>
      </c>
      <c r="H27">
        <v>371</v>
      </c>
      <c r="I27">
        <v>1769</v>
      </c>
      <c r="J27" s="10">
        <f t="shared" si="1"/>
        <v>4055</v>
      </c>
      <c r="K27" s="49">
        <v>1306960.5791666666</v>
      </c>
      <c r="L27" s="49">
        <v>225762.7775</v>
      </c>
      <c r="M27" s="49">
        <v>880220.01166666672</v>
      </c>
      <c r="N27" s="44">
        <f t="shared" si="2"/>
        <v>2412943.3683333332</v>
      </c>
    </row>
    <row r="28" spans="1:14" x14ac:dyDescent="0.2">
      <c r="A28" s="1"/>
      <c r="B28" s="27" t="s">
        <v>3</v>
      </c>
      <c r="C28" s="50">
        <f>SUM(C4:C27)</f>
        <v>6643</v>
      </c>
      <c r="D28" s="27">
        <f>SUM(D4:D27)</f>
        <v>1407</v>
      </c>
      <c r="E28" s="27">
        <f>SUM(E4:E27)</f>
        <v>16980</v>
      </c>
      <c r="F28" s="28">
        <f>SUM(F4:F27)</f>
        <v>25030</v>
      </c>
      <c r="G28" s="61">
        <f t="shared" ref="G28:N28" si="3">SUM(G4:G27)</f>
        <v>3860</v>
      </c>
      <c r="H28" s="61">
        <f>SUM(H4:H27)</f>
        <v>779</v>
      </c>
      <c r="I28" s="61">
        <f t="shared" si="3"/>
        <v>10354</v>
      </c>
      <c r="J28" s="62">
        <f t="shared" si="3"/>
        <v>14993</v>
      </c>
      <c r="K28" s="47">
        <f t="shared" si="3"/>
        <v>2791535.9333333336</v>
      </c>
      <c r="L28" s="47">
        <f>SUM(L4:L27)</f>
        <v>507186.88583333336</v>
      </c>
      <c r="M28" s="47">
        <f t="shared" si="3"/>
        <v>5085819.7866666662</v>
      </c>
      <c r="N28" s="48">
        <f t="shared" si="3"/>
        <v>8384542.6058333339</v>
      </c>
    </row>
    <row r="29" spans="1:14" x14ac:dyDescent="0.2">
      <c r="N29" s="49"/>
    </row>
    <row r="30" spans="1:14" x14ac:dyDescent="0.2">
      <c r="E30" s="70"/>
      <c r="N30" s="49"/>
    </row>
    <row r="31" spans="1:14" x14ac:dyDescent="0.2">
      <c r="N31" s="49"/>
    </row>
  </sheetData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C1" workbookViewId="0">
      <selection activeCell="B3" sqref="B3"/>
    </sheetView>
  </sheetViews>
  <sheetFormatPr defaultRowHeight="15" x14ac:dyDescent="0.2"/>
  <cols>
    <col min="1" max="1" width="3.33203125" customWidth="1"/>
    <col min="2" max="2" width="11" customWidth="1"/>
    <col min="3" max="3" width="7.33203125" customWidth="1"/>
    <col min="4" max="4" width="6.6640625" customWidth="1"/>
    <col min="5" max="5" width="7.44140625" customWidth="1"/>
    <col min="6" max="6" width="7.5546875" customWidth="1"/>
    <col min="7" max="7" width="6.33203125" customWidth="1"/>
    <col min="8" max="8" width="5.109375" bestFit="1" customWidth="1"/>
    <col min="9" max="9" width="8.21875" bestFit="1" customWidth="1"/>
    <col min="10" max="10" width="7.5546875" bestFit="1" customWidth="1"/>
    <col min="11" max="12" width="11.109375" customWidth="1"/>
    <col min="13" max="13" width="12" customWidth="1"/>
    <col min="14" max="14" width="11.44140625" customWidth="1"/>
    <col min="15" max="15" width="3.109375" customWidth="1"/>
  </cols>
  <sheetData>
    <row r="1" spans="1:14" ht="15.75" x14ac:dyDescent="0.25">
      <c r="D1" s="13" t="s">
        <v>62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46</v>
      </c>
      <c r="D4">
        <v>31</v>
      </c>
      <c r="E4">
        <v>446</v>
      </c>
      <c r="F4" s="10">
        <f t="shared" ref="F4:F27" si="0">SUM(C4:E4)</f>
        <v>523</v>
      </c>
      <c r="G4">
        <v>25</v>
      </c>
      <c r="H4">
        <v>18</v>
      </c>
      <c r="I4">
        <v>273</v>
      </c>
      <c r="J4" s="10">
        <f t="shared" ref="J4:J27" si="1">SUM(G4:I4)</f>
        <v>316</v>
      </c>
      <c r="K4" s="49">
        <v>9692.9624999999996</v>
      </c>
      <c r="L4" s="49">
        <v>6054.435833333333</v>
      </c>
      <c r="M4" s="49">
        <v>81555.58666666667</v>
      </c>
      <c r="N4" s="44">
        <f t="shared" ref="N4:N27" si="2">SUM(K4:M4)</f>
        <v>97302.985000000001</v>
      </c>
    </row>
    <row r="5" spans="1:14" x14ac:dyDescent="0.2">
      <c r="A5" s="4">
        <v>2</v>
      </c>
      <c r="B5" s="15" t="s">
        <v>5</v>
      </c>
      <c r="C5">
        <v>117</v>
      </c>
      <c r="D5">
        <v>43</v>
      </c>
      <c r="E5">
        <v>655</v>
      </c>
      <c r="F5" s="10">
        <f t="shared" si="0"/>
        <v>815</v>
      </c>
      <c r="G5">
        <v>73</v>
      </c>
      <c r="H5">
        <v>21</v>
      </c>
      <c r="I5">
        <v>381</v>
      </c>
      <c r="J5" s="10">
        <f t="shared" si="1"/>
        <v>475</v>
      </c>
      <c r="K5" s="49">
        <v>37709.33833333334</v>
      </c>
      <c r="L5" s="49">
        <v>14109.842499999999</v>
      </c>
      <c r="M5" s="49">
        <v>177801.47666666668</v>
      </c>
      <c r="N5" s="44">
        <f t="shared" si="2"/>
        <v>229620.65750000003</v>
      </c>
    </row>
    <row r="6" spans="1:14" x14ac:dyDescent="0.2">
      <c r="A6" s="4">
        <v>3</v>
      </c>
      <c r="B6" s="15" t="s">
        <v>6</v>
      </c>
      <c r="C6">
        <v>700</v>
      </c>
      <c r="D6">
        <v>118</v>
      </c>
      <c r="E6">
        <v>3006</v>
      </c>
      <c r="F6" s="10">
        <f t="shared" si="0"/>
        <v>3824</v>
      </c>
      <c r="G6">
        <v>408</v>
      </c>
      <c r="H6">
        <v>65</v>
      </c>
      <c r="I6">
        <v>1871</v>
      </c>
      <c r="J6" s="10">
        <f t="shared" si="1"/>
        <v>2344</v>
      </c>
      <c r="K6" s="49">
        <v>295111.7</v>
      </c>
      <c r="L6" s="49">
        <v>48223.023333333338</v>
      </c>
      <c r="M6" s="49">
        <v>974575.59333333327</v>
      </c>
      <c r="N6" s="44">
        <f t="shared" si="2"/>
        <v>1317910.3166666667</v>
      </c>
    </row>
    <row r="7" spans="1:14" x14ac:dyDescent="0.2">
      <c r="A7" s="4">
        <v>4</v>
      </c>
      <c r="B7" s="15" t="s">
        <v>7</v>
      </c>
      <c r="C7">
        <v>27</v>
      </c>
      <c r="D7">
        <v>11</v>
      </c>
      <c r="E7">
        <v>346</v>
      </c>
      <c r="F7" s="10">
        <f t="shared" si="0"/>
        <v>384</v>
      </c>
      <c r="G7">
        <v>17</v>
      </c>
      <c r="H7">
        <v>4</v>
      </c>
      <c r="I7">
        <v>204</v>
      </c>
      <c r="J7" s="10">
        <f t="shared" si="1"/>
        <v>225</v>
      </c>
      <c r="K7" s="49">
        <v>10475.519166666665</v>
      </c>
      <c r="L7" s="49">
        <v>3505.3416666666667</v>
      </c>
      <c r="M7" s="49">
        <v>92186.84583333334</v>
      </c>
      <c r="N7" s="44">
        <f t="shared" si="2"/>
        <v>106167.70666666667</v>
      </c>
    </row>
    <row r="8" spans="1:14" x14ac:dyDescent="0.2">
      <c r="A8" s="4">
        <v>5</v>
      </c>
      <c r="B8" s="15" t="s">
        <v>8</v>
      </c>
      <c r="C8">
        <v>16</v>
      </c>
      <c r="D8">
        <v>6</v>
      </c>
      <c r="E8">
        <v>194</v>
      </c>
      <c r="F8" s="10">
        <f t="shared" si="0"/>
        <v>216</v>
      </c>
      <c r="G8">
        <v>9</v>
      </c>
      <c r="H8">
        <v>4</v>
      </c>
      <c r="I8">
        <v>107</v>
      </c>
      <c r="J8" s="10">
        <f t="shared" si="1"/>
        <v>120</v>
      </c>
      <c r="K8" s="49">
        <v>4251.1949999999997</v>
      </c>
      <c r="L8" s="39">
        <v>1697.6483333333333</v>
      </c>
      <c r="M8" s="49">
        <v>43612.67083333333</v>
      </c>
      <c r="N8" s="44">
        <f t="shared" si="2"/>
        <v>49561.51416666666</v>
      </c>
    </row>
    <row r="9" spans="1:14" x14ac:dyDescent="0.2">
      <c r="A9" s="4">
        <v>6</v>
      </c>
      <c r="B9" s="15" t="s">
        <v>9</v>
      </c>
      <c r="C9">
        <v>34</v>
      </c>
      <c r="D9">
        <v>21</v>
      </c>
      <c r="E9">
        <v>405</v>
      </c>
      <c r="F9" s="10">
        <f t="shared" si="0"/>
        <v>460</v>
      </c>
      <c r="G9">
        <v>22</v>
      </c>
      <c r="H9">
        <v>10</v>
      </c>
      <c r="I9">
        <v>277</v>
      </c>
      <c r="J9" s="10">
        <f t="shared" si="1"/>
        <v>309</v>
      </c>
      <c r="K9" s="49">
        <v>14635.985000000001</v>
      </c>
      <c r="L9" s="49">
        <v>8048.2675000000008</v>
      </c>
      <c r="M9" s="49">
        <v>115089.60666666667</v>
      </c>
      <c r="N9" s="44">
        <f t="shared" si="2"/>
        <v>137773.85916666669</v>
      </c>
    </row>
    <row r="10" spans="1:14" x14ac:dyDescent="0.2">
      <c r="A10" s="4">
        <v>7</v>
      </c>
      <c r="B10" s="15" t="s">
        <v>10</v>
      </c>
      <c r="C10">
        <v>79</v>
      </c>
      <c r="D10">
        <v>26</v>
      </c>
      <c r="E10">
        <v>276</v>
      </c>
      <c r="F10" s="10">
        <f t="shared" si="0"/>
        <v>381</v>
      </c>
      <c r="G10">
        <v>52</v>
      </c>
      <c r="H10">
        <v>15</v>
      </c>
      <c r="I10">
        <v>153</v>
      </c>
      <c r="J10" s="10">
        <f t="shared" si="1"/>
        <v>220</v>
      </c>
      <c r="K10" s="49">
        <v>26459.875</v>
      </c>
      <c r="L10" s="49">
        <v>7176.8666666666677</v>
      </c>
      <c r="M10" s="49">
        <v>65535.924999999996</v>
      </c>
      <c r="N10" s="44">
        <f t="shared" si="2"/>
        <v>99172.666666666657</v>
      </c>
    </row>
    <row r="11" spans="1:14" x14ac:dyDescent="0.2">
      <c r="A11" s="4">
        <v>8</v>
      </c>
      <c r="B11" s="15" t="s">
        <v>11</v>
      </c>
      <c r="C11">
        <v>45</v>
      </c>
      <c r="D11">
        <v>14</v>
      </c>
      <c r="E11">
        <v>596</v>
      </c>
      <c r="F11" s="10">
        <f t="shared" si="0"/>
        <v>655</v>
      </c>
      <c r="G11">
        <v>20</v>
      </c>
      <c r="H11">
        <v>5</v>
      </c>
      <c r="I11">
        <v>360</v>
      </c>
      <c r="J11" s="10">
        <f t="shared" si="1"/>
        <v>385</v>
      </c>
      <c r="K11" s="49">
        <v>17567.983333333334</v>
      </c>
      <c r="L11" s="49">
        <v>6433.7324999999992</v>
      </c>
      <c r="M11" s="49">
        <v>184696.50333333333</v>
      </c>
      <c r="N11" s="44">
        <f t="shared" si="2"/>
        <v>208698.21916666665</v>
      </c>
    </row>
    <row r="12" spans="1:14" x14ac:dyDescent="0.2">
      <c r="A12" s="4">
        <v>9</v>
      </c>
      <c r="B12" s="15" t="s">
        <v>12</v>
      </c>
      <c r="C12">
        <v>23</v>
      </c>
      <c r="D12">
        <v>9</v>
      </c>
      <c r="E12">
        <v>294</v>
      </c>
      <c r="F12" s="10">
        <f t="shared" si="0"/>
        <v>326</v>
      </c>
      <c r="G12">
        <v>16</v>
      </c>
      <c r="H12">
        <v>5</v>
      </c>
      <c r="I12">
        <v>198</v>
      </c>
      <c r="J12" s="10">
        <f t="shared" si="1"/>
        <v>219</v>
      </c>
      <c r="K12" s="49">
        <v>4821.0174999999999</v>
      </c>
      <c r="L12" s="49">
        <v>2202.2108333333331</v>
      </c>
      <c r="M12" s="49">
        <v>73290.695833333331</v>
      </c>
      <c r="N12" s="44">
        <f t="shared" si="2"/>
        <v>80313.924166666664</v>
      </c>
    </row>
    <row r="13" spans="1:14" x14ac:dyDescent="0.2">
      <c r="A13" s="4">
        <v>10</v>
      </c>
      <c r="B13" s="15" t="s">
        <v>13</v>
      </c>
      <c r="C13">
        <v>108</v>
      </c>
      <c r="D13">
        <v>31</v>
      </c>
      <c r="E13">
        <v>477</v>
      </c>
      <c r="F13" s="10">
        <f t="shared" si="0"/>
        <v>616</v>
      </c>
      <c r="G13">
        <v>55</v>
      </c>
      <c r="H13">
        <v>20</v>
      </c>
      <c r="I13">
        <v>303</v>
      </c>
      <c r="J13" s="10">
        <f t="shared" si="1"/>
        <v>378</v>
      </c>
      <c r="K13" s="49">
        <v>41439.818333333336</v>
      </c>
      <c r="L13" s="49">
        <v>10088</v>
      </c>
      <c r="M13" s="49">
        <v>124722.03249999999</v>
      </c>
      <c r="N13" s="44">
        <f t="shared" si="2"/>
        <v>176249.85083333333</v>
      </c>
    </row>
    <row r="14" spans="1:14" x14ac:dyDescent="0.2">
      <c r="A14" s="4">
        <v>11</v>
      </c>
      <c r="B14" s="15" t="s">
        <v>14</v>
      </c>
      <c r="C14">
        <v>6</v>
      </c>
      <c r="D14">
        <v>3</v>
      </c>
      <c r="E14">
        <v>88</v>
      </c>
      <c r="F14" s="10">
        <f t="shared" si="0"/>
        <v>97</v>
      </c>
      <c r="G14">
        <v>4</v>
      </c>
      <c r="H14">
        <v>1</v>
      </c>
      <c r="I14">
        <v>60</v>
      </c>
      <c r="J14" s="10">
        <f t="shared" si="1"/>
        <v>65</v>
      </c>
      <c r="K14" s="49">
        <v>919.38166666666666</v>
      </c>
      <c r="L14" s="39">
        <v>303.0625</v>
      </c>
      <c r="M14" s="49">
        <v>12609.122499999999</v>
      </c>
      <c r="N14" s="44">
        <f t="shared" si="2"/>
        <v>13831.566666666666</v>
      </c>
    </row>
    <row r="15" spans="1:14" x14ac:dyDescent="0.2">
      <c r="A15" s="4">
        <v>12</v>
      </c>
      <c r="B15" s="15" t="s">
        <v>15</v>
      </c>
      <c r="C15">
        <v>238</v>
      </c>
      <c r="D15">
        <v>57</v>
      </c>
      <c r="E15">
        <v>792</v>
      </c>
      <c r="F15" s="10">
        <f t="shared" si="0"/>
        <v>1087</v>
      </c>
      <c r="G15">
        <v>131</v>
      </c>
      <c r="H15">
        <v>32</v>
      </c>
      <c r="I15">
        <v>487</v>
      </c>
      <c r="J15" s="10">
        <f t="shared" si="1"/>
        <v>650</v>
      </c>
      <c r="K15" s="49">
        <v>91234.931666666656</v>
      </c>
      <c r="L15" s="39">
        <v>18276.548333333332</v>
      </c>
      <c r="M15" s="49">
        <v>219293.79333333333</v>
      </c>
      <c r="N15" s="44">
        <f t="shared" si="2"/>
        <v>328805.27333333332</v>
      </c>
    </row>
    <row r="16" spans="1:14" x14ac:dyDescent="0.2">
      <c r="A16" s="4">
        <v>13</v>
      </c>
      <c r="B16" s="15" t="s">
        <v>16</v>
      </c>
      <c r="C16">
        <v>208</v>
      </c>
      <c r="D16">
        <v>53</v>
      </c>
      <c r="E16">
        <v>476</v>
      </c>
      <c r="F16" s="10">
        <f t="shared" si="0"/>
        <v>737</v>
      </c>
      <c r="G16">
        <v>120</v>
      </c>
      <c r="H16">
        <v>29</v>
      </c>
      <c r="I16">
        <v>292</v>
      </c>
      <c r="J16" s="10">
        <f t="shared" si="1"/>
        <v>441</v>
      </c>
      <c r="K16" s="49">
        <v>112729.21833333334</v>
      </c>
      <c r="L16" s="49">
        <v>23267.47583333333</v>
      </c>
      <c r="M16" s="49">
        <v>196178.61250000002</v>
      </c>
      <c r="N16" s="44">
        <f t="shared" si="2"/>
        <v>332175.30666666664</v>
      </c>
    </row>
    <row r="17" spans="1:14" x14ac:dyDescent="0.2">
      <c r="A17" s="4">
        <v>14</v>
      </c>
      <c r="B17" s="15" t="s">
        <v>17</v>
      </c>
      <c r="C17">
        <v>10</v>
      </c>
      <c r="D17">
        <v>10</v>
      </c>
      <c r="E17">
        <v>104</v>
      </c>
      <c r="F17" s="10">
        <f t="shared" si="0"/>
        <v>124</v>
      </c>
      <c r="G17">
        <v>7</v>
      </c>
      <c r="H17">
        <v>4</v>
      </c>
      <c r="I17">
        <v>65</v>
      </c>
      <c r="J17" s="10">
        <f t="shared" si="1"/>
        <v>76</v>
      </c>
      <c r="K17" s="49">
        <v>3781.1800000000003</v>
      </c>
      <c r="L17" s="49">
        <v>1415.4616666666668</v>
      </c>
      <c r="M17" s="49">
        <v>23839.605833333335</v>
      </c>
      <c r="N17" s="44">
        <f t="shared" si="2"/>
        <v>29036.247500000001</v>
      </c>
    </row>
    <row r="18" spans="1:14" x14ac:dyDescent="0.2">
      <c r="A18" s="4">
        <v>15</v>
      </c>
      <c r="B18" s="15" t="s">
        <v>18</v>
      </c>
      <c r="C18">
        <v>366</v>
      </c>
      <c r="D18">
        <v>118</v>
      </c>
      <c r="E18">
        <v>1304</v>
      </c>
      <c r="F18" s="10">
        <f t="shared" si="0"/>
        <v>1788</v>
      </c>
      <c r="G18">
        <v>200</v>
      </c>
      <c r="H18">
        <v>60</v>
      </c>
      <c r="I18">
        <v>818</v>
      </c>
      <c r="J18" s="10">
        <f t="shared" si="1"/>
        <v>1078</v>
      </c>
      <c r="K18" s="49">
        <v>165003.17166666666</v>
      </c>
      <c r="L18" s="49">
        <v>46471.771666666667</v>
      </c>
      <c r="M18" s="49">
        <v>463226.12916666665</v>
      </c>
      <c r="N18" s="44">
        <f t="shared" si="2"/>
        <v>674701.07250000001</v>
      </c>
    </row>
    <row r="19" spans="1:14" x14ac:dyDescent="0.2">
      <c r="A19" s="4">
        <v>16</v>
      </c>
      <c r="B19" s="15" t="s">
        <v>19</v>
      </c>
      <c r="C19">
        <v>1239</v>
      </c>
      <c r="D19">
        <v>108</v>
      </c>
      <c r="E19">
        <v>2471</v>
      </c>
      <c r="F19" s="10">
        <f t="shared" si="0"/>
        <v>3818</v>
      </c>
      <c r="G19">
        <v>704</v>
      </c>
      <c r="H19">
        <v>55</v>
      </c>
      <c r="I19">
        <v>1471</v>
      </c>
      <c r="J19" s="10">
        <f t="shared" si="1"/>
        <v>2230</v>
      </c>
      <c r="K19" s="49">
        <v>547322.91249999998</v>
      </c>
      <c r="L19" s="49">
        <v>40455.317500000005</v>
      </c>
      <c r="M19" s="49">
        <v>794832.70750000002</v>
      </c>
      <c r="N19" s="44">
        <f t="shared" si="2"/>
        <v>1382610.9375</v>
      </c>
    </row>
    <row r="20" spans="1:14" x14ac:dyDescent="0.2">
      <c r="A20" s="4">
        <v>17</v>
      </c>
      <c r="B20" s="15" t="s">
        <v>20</v>
      </c>
      <c r="C20">
        <v>8</v>
      </c>
      <c r="D20">
        <v>11</v>
      </c>
      <c r="E20">
        <v>149</v>
      </c>
      <c r="F20" s="10">
        <f t="shared" si="0"/>
        <v>168</v>
      </c>
      <c r="G20">
        <v>4</v>
      </c>
      <c r="H20">
        <v>6</v>
      </c>
      <c r="I20">
        <v>103</v>
      </c>
      <c r="J20" s="10">
        <f t="shared" si="1"/>
        <v>113</v>
      </c>
      <c r="K20" s="49">
        <v>2036.9375</v>
      </c>
      <c r="L20" s="49">
        <v>3189.7991666666662</v>
      </c>
      <c r="M20" s="49">
        <v>32986.611666666671</v>
      </c>
      <c r="N20" s="44">
        <f t="shared" si="2"/>
        <v>38213.348333333335</v>
      </c>
    </row>
    <row r="21" spans="1:14" x14ac:dyDescent="0.2">
      <c r="A21" s="4">
        <v>18</v>
      </c>
      <c r="B21" s="15" t="s">
        <v>21</v>
      </c>
      <c r="C21">
        <v>49</v>
      </c>
      <c r="D21">
        <v>24</v>
      </c>
      <c r="E21">
        <v>321</v>
      </c>
      <c r="F21" s="10">
        <f t="shared" si="0"/>
        <v>394</v>
      </c>
      <c r="G21">
        <v>24</v>
      </c>
      <c r="H21">
        <v>13</v>
      </c>
      <c r="I21">
        <v>172</v>
      </c>
      <c r="J21" s="10">
        <f t="shared" si="1"/>
        <v>209</v>
      </c>
      <c r="K21" s="49">
        <v>11311.527499999998</v>
      </c>
      <c r="L21" s="49">
        <v>4075.1316666666667</v>
      </c>
      <c r="M21" s="49">
        <v>66702.209166666667</v>
      </c>
      <c r="N21" s="44">
        <f t="shared" si="2"/>
        <v>82088.868333333332</v>
      </c>
    </row>
    <row r="22" spans="1:14" x14ac:dyDescent="0.2">
      <c r="A22" s="4">
        <v>19</v>
      </c>
      <c r="B22" s="15" t="s">
        <v>22</v>
      </c>
      <c r="C22">
        <v>45</v>
      </c>
      <c r="D22">
        <v>7</v>
      </c>
      <c r="E22">
        <v>297</v>
      </c>
      <c r="F22" s="10">
        <f t="shared" si="0"/>
        <v>349</v>
      </c>
      <c r="G22">
        <v>21</v>
      </c>
      <c r="H22">
        <v>4</v>
      </c>
      <c r="I22">
        <v>166</v>
      </c>
      <c r="J22" s="10">
        <f t="shared" si="1"/>
        <v>191</v>
      </c>
      <c r="K22" s="49">
        <v>12858.928333333335</v>
      </c>
      <c r="L22" s="49">
        <v>1568.0708333333334</v>
      </c>
      <c r="M22" s="49">
        <v>66029.697499999995</v>
      </c>
      <c r="N22" s="44">
        <f t="shared" si="2"/>
        <v>80456.696666666656</v>
      </c>
    </row>
    <row r="23" spans="1:14" x14ac:dyDescent="0.2">
      <c r="A23" s="4">
        <v>20</v>
      </c>
      <c r="B23" s="16" t="s">
        <v>23</v>
      </c>
      <c r="C23">
        <v>3</v>
      </c>
      <c r="D23">
        <v>8</v>
      </c>
      <c r="E23">
        <v>174</v>
      </c>
      <c r="F23" s="10">
        <f t="shared" si="0"/>
        <v>185</v>
      </c>
      <c r="G23">
        <v>3</v>
      </c>
      <c r="H23">
        <v>5</v>
      </c>
      <c r="I23">
        <v>123</v>
      </c>
      <c r="J23" s="10">
        <f t="shared" si="1"/>
        <v>131</v>
      </c>
      <c r="K23" s="49">
        <v>880.8366666666667</v>
      </c>
      <c r="L23" s="49">
        <v>1590.68</v>
      </c>
      <c r="M23" s="49">
        <v>41419.592499999999</v>
      </c>
      <c r="N23" s="44">
        <f t="shared" si="2"/>
        <v>43891.109166666669</v>
      </c>
    </row>
    <row r="24" spans="1:14" x14ac:dyDescent="0.2">
      <c r="A24" s="4">
        <v>21</v>
      </c>
      <c r="B24" s="16" t="s">
        <v>24</v>
      </c>
      <c r="C24">
        <v>95</v>
      </c>
      <c r="D24">
        <v>31</v>
      </c>
      <c r="E24">
        <v>673</v>
      </c>
      <c r="F24" s="10">
        <f t="shared" si="0"/>
        <v>799</v>
      </c>
      <c r="G24">
        <v>47</v>
      </c>
      <c r="H24">
        <v>18</v>
      </c>
      <c r="I24">
        <v>386</v>
      </c>
      <c r="J24" s="10">
        <f t="shared" si="1"/>
        <v>451</v>
      </c>
      <c r="K24" s="49">
        <v>23991.326666666664</v>
      </c>
      <c r="L24" s="49">
        <v>8361.9141666666674</v>
      </c>
      <c r="M24" s="49">
        <v>154123.46083333335</v>
      </c>
      <c r="N24" s="44">
        <f t="shared" si="2"/>
        <v>186476.70166666666</v>
      </c>
    </row>
    <row r="25" spans="1:14" x14ac:dyDescent="0.2">
      <c r="A25" s="4">
        <v>22</v>
      </c>
      <c r="B25" s="15" t="s">
        <v>25</v>
      </c>
      <c r="C25">
        <v>125</v>
      </c>
      <c r="D25">
        <v>50</v>
      </c>
      <c r="E25">
        <v>632</v>
      </c>
      <c r="F25" s="10">
        <f t="shared" si="0"/>
        <v>807</v>
      </c>
      <c r="G25">
        <v>71</v>
      </c>
      <c r="H25">
        <v>25</v>
      </c>
      <c r="I25">
        <v>407</v>
      </c>
      <c r="J25" s="10">
        <f t="shared" si="1"/>
        <v>503</v>
      </c>
      <c r="K25" s="49">
        <v>32861.67083333333</v>
      </c>
      <c r="L25" s="49">
        <v>11159.730833333335</v>
      </c>
      <c r="M25" s="49">
        <v>136275.49</v>
      </c>
      <c r="N25" s="44">
        <f t="shared" si="2"/>
        <v>180296.89166666666</v>
      </c>
    </row>
    <row r="26" spans="1:14" x14ac:dyDescent="0.2">
      <c r="A26" s="4">
        <v>23</v>
      </c>
      <c r="B26" s="15" t="s">
        <v>26</v>
      </c>
      <c r="C26">
        <v>9</v>
      </c>
      <c r="D26">
        <v>1</v>
      </c>
      <c r="E26">
        <v>202</v>
      </c>
      <c r="F26" s="10">
        <f t="shared" si="0"/>
        <v>212</v>
      </c>
      <c r="G26">
        <v>4</v>
      </c>
      <c r="H26">
        <v>1</v>
      </c>
      <c r="I26">
        <v>132</v>
      </c>
      <c r="J26" s="10">
        <f t="shared" si="1"/>
        <v>137</v>
      </c>
      <c r="K26" s="49">
        <v>1953.0550000000001</v>
      </c>
      <c r="L26" s="49">
        <v>931.66666666666663</v>
      </c>
      <c r="M26" s="49">
        <v>46552.869999999995</v>
      </c>
      <c r="N26" s="44">
        <f t="shared" si="2"/>
        <v>49437.59166666666</v>
      </c>
    </row>
    <row r="27" spans="1:14" x14ac:dyDescent="0.2">
      <c r="A27" s="4">
        <v>30</v>
      </c>
      <c r="B27" s="15" t="s">
        <v>27</v>
      </c>
      <c r="C27">
        <v>3303</v>
      </c>
      <c r="D27">
        <v>631</v>
      </c>
      <c r="E27">
        <v>3042</v>
      </c>
      <c r="F27" s="10">
        <f t="shared" si="0"/>
        <v>6976</v>
      </c>
      <c r="G27">
        <v>1976</v>
      </c>
      <c r="H27">
        <v>374</v>
      </c>
      <c r="I27">
        <v>1828</v>
      </c>
      <c r="J27" s="10">
        <f t="shared" si="1"/>
        <v>4178</v>
      </c>
      <c r="K27" s="49">
        <v>1298902.6916666667</v>
      </c>
      <c r="L27" s="49">
        <v>221370.70583333334</v>
      </c>
      <c r="M27" s="49">
        <v>875395.50583333336</v>
      </c>
      <c r="N27" s="44">
        <f t="shared" si="2"/>
        <v>2395668.9033333333</v>
      </c>
    </row>
    <row r="28" spans="1:14" x14ac:dyDescent="0.2">
      <c r="A28" s="1"/>
      <c r="B28" s="27" t="s">
        <v>3</v>
      </c>
      <c r="C28" s="50">
        <f>SUM(C4:C27)</f>
        <v>6899</v>
      </c>
      <c r="D28" s="27">
        <f>SUM(D4:D27)</f>
        <v>1422</v>
      </c>
      <c r="E28" s="27">
        <f>SUM(E4:E27)</f>
        <v>17420</v>
      </c>
      <c r="F28" s="28">
        <f>SUM(F4:F27)</f>
        <v>25741</v>
      </c>
      <c r="G28" s="61">
        <f t="shared" ref="G28:N28" si="3">SUM(G4:G27)</f>
        <v>4013</v>
      </c>
      <c r="H28" s="61">
        <f>SUM(H4:H27)</f>
        <v>794</v>
      </c>
      <c r="I28" s="61">
        <f t="shared" si="3"/>
        <v>10637</v>
      </c>
      <c r="J28" s="62">
        <f t="shared" si="3"/>
        <v>15444</v>
      </c>
      <c r="K28" s="47">
        <f t="shared" si="3"/>
        <v>2767953.1641666666</v>
      </c>
      <c r="L28" s="47">
        <f>SUM(L4:L27)</f>
        <v>489976.70583333331</v>
      </c>
      <c r="M28" s="47">
        <f t="shared" si="3"/>
        <v>5062532.3449999997</v>
      </c>
      <c r="N28" s="48">
        <f t="shared" si="3"/>
        <v>8320462.2149999999</v>
      </c>
    </row>
    <row r="29" spans="1:14" x14ac:dyDescent="0.2">
      <c r="N29" s="49"/>
    </row>
    <row r="30" spans="1:14" x14ac:dyDescent="0.2">
      <c r="E30" s="70"/>
      <c r="N30" s="49"/>
    </row>
    <row r="31" spans="1:14" x14ac:dyDescent="0.2">
      <c r="N31" s="49"/>
    </row>
  </sheetData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C1" workbookViewId="0">
      <selection activeCell="E34" sqref="E34"/>
    </sheetView>
  </sheetViews>
  <sheetFormatPr defaultRowHeight="15" x14ac:dyDescent="0.2"/>
  <cols>
    <col min="1" max="1" width="3.33203125" customWidth="1"/>
    <col min="2" max="2" width="11" customWidth="1"/>
    <col min="3" max="3" width="7.33203125" customWidth="1"/>
    <col min="4" max="4" width="6.6640625" customWidth="1"/>
    <col min="5" max="5" width="7.44140625" customWidth="1"/>
    <col min="6" max="6" width="7.5546875" customWidth="1"/>
    <col min="7" max="7" width="6.33203125" customWidth="1"/>
    <col min="8" max="8" width="5.109375" bestFit="1" customWidth="1"/>
    <col min="9" max="9" width="8.21875" bestFit="1" customWidth="1"/>
    <col min="10" max="10" width="7.5546875" bestFit="1" customWidth="1"/>
    <col min="11" max="12" width="11.109375" customWidth="1"/>
    <col min="13" max="13" width="12" customWidth="1"/>
    <col min="14" max="14" width="11.44140625" customWidth="1"/>
    <col min="15" max="15" width="3.109375" customWidth="1"/>
  </cols>
  <sheetData>
    <row r="1" spans="1:14" ht="15.75" x14ac:dyDescent="0.25">
      <c r="D1" s="13" t="s">
        <v>63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29</v>
      </c>
      <c r="D4">
        <v>36</v>
      </c>
      <c r="E4">
        <v>437</v>
      </c>
      <c r="F4" s="10">
        <f t="shared" ref="F4:F27" si="0">SUM(C4:E4)</f>
        <v>502</v>
      </c>
      <c r="G4">
        <v>17</v>
      </c>
      <c r="H4">
        <v>20</v>
      </c>
      <c r="I4">
        <v>266</v>
      </c>
      <c r="J4" s="10">
        <f t="shared" ref="J4:J27" si="1">SUM(G4:I4)</f>
        <v>303</v>
      </c>
      <c r="K4" s="49">
        <v>7093.1575000000003</v>
      </c>
      <c r="L4" s="49">
        <v>7471.3166666666666</v>
      </c>
      <c r="M4" s="49">
        <v>80872.978333333333</v>
      </c>
      <c r="N4" s="44">
        <f t="shared" ref="N4:N27" si="2">SUM(K4:M4)</f>
        <v>95437.452499999999</v>
      </c>
    </row>
    <row r="5" spans="1:14" x14ac:dyDescent="0.2">
      <c r="A5" s="4">
        <v>2</v>
      </c>
      <c r="B5" s="15" t="s">
        <v>5</v>
      </c>
      <c r="C5">
        <v>107</v>
      </c>
      <c r="D5">
        <v>37</v>
      </c>
      <c r="E5">
        <v>625</v>
      </c>
      <c r="F5" s="10">
        <f t="shared" si="0"/>
        <v>769</v>
      </c>
      <c r="G5">
        <v>65</v>
      </c>
      <c r="H5">
        <v>21</v>
      </c>
      <c r="I5">
        <v>370</v>
      </c>
      <c r="J5" s="10">
        <f t="shared" si="1"/>
        <v>456</v>
      </c>
      <c r="K5" s="49">
        <v>36998.281666666669</v>
      </c>
      <c r="L5" s="49">
        <v>11992.164166666667</v>
      </c>
      <c r="M5" s="49">
        <v>175775.42666666667</v>
      </c>
      <c r="N5" s="44">
        <f t="shared" si="2"/>
        <v>224765.8725</v>
      </c>
    </row>
    <row r="6" spans="1:14" x14ac:dyDescent="0.2">
      <c r="A6" s="4">
        <v>3</v>
      </c>
      <c r="B6" s="15" t="s">
        <v>6</v>
      </c>
      <c r="C6">
        <v>696</v>
      </c>
      <c r="D6">
        <v>130</v>
      </c>
      <c r="E6">
        <v>2927</v>
      </c>
      <c r="F6" s="10">
        <f t="shared" si="0"/>
        <v>3753</v>
      </c>
      <c r="G6">
        <v>403</v>
      </c>
      <c r="H6">
        <v>70</v>
      </c>
      <c r="I6">
        <v>1811</v>
      </c>
      <c r="J6" s="10">
        <f t="shared" si="1"/>
        <v>2284</v>
      </c>
      <c r="K6" s="49">
        <v>282015.87916666671</v>
      </c>
      <c r="L6" s="49">
        <v>49022.945833333331</v>
      </c>
      <c r="M6" s="49">
        <v>947851.97000000009</v>
      </c>
      <c r="N6" s="44">
        <f t="shared" si="2"/>
        <v>1278890.7950000002</v>
      </c>
    </row>
    <row r="7" spans="1:14" x14ac:dyDescent="0.2">
      <c r="A7" s="4">
        <v>4</v>
      </c>
      <c r="B7" s="15" t="s">
        <v>7</v>
      </c>
      <c r="C7">
        <v>26</v>
      </c>
      <c r="D7">
        <v>11</v>
      </c>
      <c r="E7">
        <v>339</v>
      </c>
      <c r="F7" s="10">
        <f t="shared" si="0"/>
        <v>376</v>
      </c>
      <c r="G7">
        <v>16</v>
      </c>
      <c r="H7">
        <v>4</v>
      </c>
      <c r="I7">
        <v>203</v>
      </c>
      <c r="J7" s="10">
        <f t="shared" si="1"/>
        <v>223</v>
      </c>
      <c r="K7" s="49">
        <v>9262.6949999999997</v>
      </c>
      <c r="L7" s="49">
        <v>3446.2566666666667</v>
      </c>
      <c r="M7" s="49">
        <v>90654.557499999995</v>
      </c>
      <c r="N7" s="44">
        <f t="shared" si="2"/>
        <v>103363.50916666666</v>
      </c>
    </row>
    <row r="8" spans="1:14" x14ac:dyDescent="0.2">
      <c r="A8" s="4">
        <v>5</v>
      </c>
      <c r="B8" s="15" t="s">
        <v>8</v>
      </c>
      <c r="C8">
        <v>14</v>
      </c>
      <c r="D8">
        <v>2</v>
      </c>
      <c r="E8">
        <v>204</v>
      </c>
      <c r="F8" s="10">
        <f t="shared" si="0"/>
        <v>220</v>
      </c>
      <c r="G8">
        <v>7</v>
      </c>
      <c r="H8">
        <v>1</v>
      </c>
      <c r="I8">
        <v>112</v>
      </c>
      <c r="J8" s="10">
        <f t="shared" si="1"/>
        <v>120</v>
      </c>
      <c r="K8" s="49">
        <v>4352.3458333333338</v>
      </c>
      <c r="L8" s="39">
        <v>855.98500000000001</v>
      </c>
      <c r="M8" s="49">
        <v>45839.386666666665</v>
      </c>
      <c r="N8" s="44">
        <f t="shared" si="2"/>
        <v>51047.717499999999</v>
      </c>
    </row>
    <row r="9" spans="1:14" x14ac:dyDescent="0.2">
      <c r="A9" s="4">
        <v>6</v>
      </c>
      <c r="B9" s="15" t="s">
        <v>9</v>
      </c>
      <c r="C9">
        <v>46</v>
      </c>
      <c r="D9">
        <v>17</v>
      </c>
      <c r="E9">
        <v>391</v>
      </c>
      <c r="F9" s="10">
        <f t="shared" si="0"/>
        <v>454</v>
      </c>
      <c r="G9">
        <v>26</v>
      </c>
      <c r="H9">
        <v>9</v>
      </c>
      <c r="I9">
        <v>274</v>
      </c>
      <c r="J9" s="10">
        <f t="shared" si="1"/>
        <v>309</v>
      </c>
      <c r="K9" s="49">
        <v>18325.471666666668</v>
      </c>
      <c r="L9" s="49">
        <v>5397.4591666666674</v>
      </c>
      <c r="M9" s="49">
        <v>117795.64333333333</v>
      </c>
      <c r="N9" s="44">
        <f t="shared" si="2"/>
        <v>141518.57416666666</v>
      </c>
    </row>
    <row r="10" spans="1:14" x14ac:dyDescent="0.2">
      <c r="A10" s="4">
        <v>7</v>
      </c>
      <c r="B10" s="15" t="s">
        <v>10</v>
      </c>
      <c r="C10">
        <v>81</v>
      </c>
      <c r="D10">
        <v>29</v>
      </c>
      <c r="E10">
        <v>287</v>
      </c>
      <c r="F10" s="10">
        <f t="shared" si="0"/>
        <v>397</v>
      </c>
      <c r="G10">
        <v>53</v>
      </c>
      <c r="H10">
        <v>15</v>
      </c>
      <c r="I10">
        <v>159</v>
      </c>
      <c r="J10" s="10">
        <f t="shared" si="1"/>
        <v>227</v>
      </c>
      <c r="K10" s="49">
        <v>27602.596666666665</v>
      </c>
      <c r="L10" s="49">
        <v>8381.2408333333333</v>
      </c>
      <c r="M10" s="49">
        <v>67755.566666666666</v>
      </c>
      <c r="N10" s="44">
        <f t="shared" si="2"/>
        <v>103739.40416666666</v>
      </c>
    </row>
    <row r="11" spans="1:14" x14ac:dyDescent="0.2">
      <c r="A11" s="4">
        <v>8</v>
      </c>
      <c r="B11" s="15" t="s">
        <v>11</v>
      </c>
      <c r="C11">
        <v>41</v>
      </c>
      <c r="D11">
        <v>10</v>
      </c>
      <c r="E11">
        <v>608</v>
      </c>
      <c r="F11" s="10">
        <f t="shared" si="0"/>
        <v>659</v>
      </c>
      <c r="G11">
        <v>19</v>
      </c>
      <c r="H11">
        <v>5</v>
      </c>
      <c r="I11">
        <v>362</v>
      </c>
      <c r="J11" s="10">
        <f t="shared" si="1"/>
        <v>386</v>
      </c>
      <c r="K11" s="49">
        <v>15353.281666666668</v>
      </c>
      <c r="L11" s="49">
        <v>4211.5124999999998</v>
      </c>
      <c r="M11" s="49">
        <v>188886.38166666668</v>
      </c>
      <c r="N11" s="44">
        <f t="shared" si="2"/>
        <v>208451.17583333334</v>
      </c>
    </row>
    <row r="12" spans="1:14" x14ac:dyDescent="0.2">
      <c r="A12" s="4">
        <v>9</v>
      </c>
      <c r="B12" s="15" t="s">
        <v>12</v>
      </c>
      <c r="C12">
        <v>26</v>
      </c>
      <c r="D12">
        <v>9</v>
      </c>
      <c r="E12">
        <v>299</v>
      </c>
      <c r="F12" s="10">
        <f t="shared" si="0"/>
        <v>334</v>
      </c>
      <c r="G12">
        <v>17</v>
      </c>
      <c r="H12">
        <v>5</v>
      </c>
      <c r="I12">
        <v>201</v>
      </c>
      <c r="J12" s="10">
        <f t="shared" si="1"/>
        <v>223</v>
      </c>
      <c r="K12" s="49">
        <v>4878.5425000000005</v>
      </c>
      <c r="L12" s="49">
        <v>2675.5408333333335</v>
      </c>
      <c r="M12" s="49">
        <v>74804.52416666667</v>
      </c>
      <c r="N12" s="44">
        <f t="shared" si="2"/>
        <v>82358.607499999998</v>
      </c>
    </row>
    <row r="13" spans="1:14" x14ac:dyDescent="0.2">
      <c r="A13" s="4">
        <v>10</v>
      </c>
      <c r="B13" s="15" t="s">
        <v>13</v>
      </c>
      <c r="C13">
        <v>95</v>
      </c>
      <c r="D13">
        <v>36</v>
      </c>
      <c r="E13">
        <v>460</v>
      </c>
      <c r="F13" s="10">
        <f t="shared" si="0"/>
        <v>591</v>
      </c>
      <c r="G13">
        <v>49</v>
      </c>
      <c r="H13">
        <v>22</v>
      </c>
      <c r="I13">
        <v>297</v>
      </c>
      <c r="J13" s="10">
        <f t="shared" si="1"/>
        <v>368</v>
      </c>
      <c r="K13" s="49">
        <v>33396.284999999996</v>
      </c>
      <c r="L13" s="49">
        <v>13717.513333333334</v>
      </c>
      <c r="M13" s="49">
        <v>123761.73333333334</v>
      </c>
      <c r="N13" s="44">
        <f t="shared" si="2"/>
        <v>170875.53166666668</v>
      </c>
    </row>
    <row r="14" spans="1:14" x14ac:dyDescent="0.2">
      <c r="A14" s="4">
        <v>11</v>
      </c>
      <c r="B14" s="15" t="s">
        <v>14</v>
      </c>
      <c r="C14">
        <v>11</v>
      </c>
      <c r="D14">
        <v>0</v>
      </c>
      <c r="E14">
        <v>74</v>
      </c>
      <c r="F14" s="10">
        <f t="shared" si="0"/>
        <v>85</v>
      </c>
      <c r="G14">
        <v>7</v>
      </c>
      <c r="H14">
        <v>0</v>
      </c>
      <c r="I14">
        <v>51</v>
      </c>
      <c r="J14" s="10">
        <f t="shared" si="1"/>
        <v>58</v>
      </c>
      <c r="K14" s="49">
        <v>1357.6333333333334</v>
      </c>
      <c r="L14" s="39">
        <v>0</v>
      </c>
      <c r="M14" s="49">
        <v>10289.630000000001</v>
      </c>
      <c r="N14" s="44">
        <f t="shared" si="2"/>
        <v>11647.263333333334</v>
      </c>
    </row>
    <row r="15" spans="1:14" x14ac:dyDescent="0.2">
      <c r="A15" s="4">
        <v>12</v>
      </c>
      <c r="B15" s="15" t="s">
        <v>15</v>
      </c>
      <c r="C15">
        <v>229</v>
      </c>
      <c r="D15">
        <v>50</v>
      </c>
      <c r="E15">
        <v>749</v>
      </c>
      <c r="F15" s="10">
        <f t="shared" si="0"/>
        <v>1028</v>
      </c>
      <c r="G15">
        <v>126</v>
      </c>
      <c r="H15">
        <v>30</v>
      </c>
      <c r="I15">
        <v>459</v>
      </c>
      <c r="J15" s="10">
        <f t="shared" si="1"/>
        <v>615</v>
      </c>
      <c r="K15" s="49">
        <v>86150.068333333329</v>
      </c>
      <c r="L15" s="39">
        <v>16414.764166666668</v>
      </c>
      <c r="M15" s="49">
        <v>215337.24333333332</v>
      </c>
      <c r="N15" s="44">
        <f t="shared" si="2"/>
        <v>317902.07583333331</v>
      </c>
    </row>
    <row r="16" spans="1:14" x14ac:dyDescent="0.2">
      <c r="A16" s="4">
        <v>13</v>
      </c>
      <c r="B16" s="15" t="s">
        <v>16</v>
      </c>
      <c r="C16">
        <v>202</v>
      </c>
      <c r="D16">
        <v>48</v>
      </c>
      <c r="E16">
        <v>456</v>
      </c>
      <c r="F16" s="10">
        <f t="shared" si="0"/>
        <v>706</v>
      </c>
      <c r="G16">
        <v>114</v>
      </c>
      <c r="H16">
        <v>28</v>
      </c>
      <c r="I16">
        <v>276</v>
      </c>
      <c r="J16" s="10">
        <f t="shared" si="1"/>
        <v>418</v>
      </c>
      <c r="K16" s="49">
        <v>100727.07666666666</v>
      </c>
      <c r="L16" s="49">
        <v>17252.733333333334</v>
      </c>
      <c r="M16" s="49">
        <v>192284.37583333332</v>
      </c>
      <c r="N16" s="44">
        <f t="shared" si="2"/>
        <v>310264.18583333329</v>
      </c>
    </row>
    <row r="17" spans="1:14" x14ac:dyDescent="0.2">
      <c r="A17" s="4">
        <v>14</v>
      </c>
      <c r="B17" s="15" t="s">
        <v>17</v>
      </c>
      <c r="C17">
        <v>14</v>
      </c>
      <c r="D17">
        <v>10</v>
      </c>
      <c r="E17">
        <v>102</v>
      </c>
      <c r="F17" s="10">
        <f t="shared" si="0"/>
        <v>126</v>
      </c>
      <c r="G17">
        <v>9</v>
      </c>
      <c r="H17">
        <v>4</v>
      </c>
      <c r="I17">
        <v>64</v>
      </c>
      <c r="J17" s="10">
        <f t="shared" si="1"/>
        <v>77</v>
      </c>
      <c r="K17" s="49">
        <v>4186.7691666666669</v>
      </c>
      <c r="L17" s="49">
        <v>1843.1941666666669</v>
      </c>
      <c r="M17" s="49">
        <v>24318.579999999998</v>
      </c>
      <c r="N17" s="44">
        <f t="shared" si="2"/>
        <v>30348.543333333331</v>
      </c>
    </row>
    <row r="18" spans="1:14" x14ac:dyDescent="0.2">
      <c r="A18" s="4">
        <v>15</v>
      </c>
      <c r="B18" s="15" t="s">
        <v>18</v>
      </c>
      <c r="C18">
        <v>349</v>
      </c>
      <c r="D18">
        <v>111</v>
      </c>
      <c r="E18">
        <v>1318</v>
      </c>
      <c r="F18" s="10">
        <f t="shared" si="0"/>
        <v>1778</v>
      </c>
      <c r="G18">
        <v>193</v>
      </c>
      <c r="H18">
        <v>56</v>
      </c>
      <c r="I18">
        <v>823</v>
      </c>
      <c r="J18" s="10">
        <f t="shared" si="1"/>
        <v>1072</v>
      </c>
      <c r="K18" s="49">
        <v>176089.83166666667</v>
      </c>
      <c r="L18" s="49">
        <v>37813.966666666667</v>
      </c>
      <c r="M18" s="49">
        <v>458677.29916666663</v>
      </c>
      <c r="N18" s="44">
        <f t="shared" si="2"/>
        <v>672581.09749999992</v>
      </c>
    </row>
    <row r="19" spans="1:14" x14ac:dyDescent="0.2">
      <c r="A19" s="4">
        <v>16</v>
      </c>
      <c r="B19" s="15" t="s">
        <v>19</v>
      </c>
      <c r="C19">
        <v>1268</v>
      </c>
      <c r="D19">
        <v>105</v>
      </c>
      <c r="E19">
        <v>2513</v>
      </c>
      <c r="F19" s="10">
        <f t="shared" si="0"/>
        <v>3886</v>
      </c>
      <c r="G19">
        <v>729</v>
      </c>
      <c r="H19">
        <v>58</v>
      </c>
      <c r="I19">
        <v>1495</v>
      </c>
      <c r="J19" s="10">
        <f t="shared" si="1"/>
        <v>2282</v>
      </c>
      <c r="K19" s="49">
        <v>534595.02416666667</v>
      </c>
      <c r="L19" s="49">
        <v>36847.340833333335</v>
      </c>
      <c r="M19" s="49">
        <v>773532.85749999993</v>
      </c>
      <c r="N19" s="44">
        <f t="shared" si="2"/>
        <v>1344975.2224999999</v>
      </c>
    </row>
    <row r="20" spans="1:14" x14ac:dyDescent="0.2">
      <c r="A20" s="4">
        <v>17</v>
      </c>
      <c r="B20" s="15" t="s">
        <v>20</v>
      </c>
      <c r="C20">
        <v>12</v>
      </c>
      <c r="D20">
        <v>9</v>
      </c>
      <c r="E20">
        <v>153</v>
      </c>
      <c r="F20" s="10">
        <f t="shared" si="0"/>
        <v>174</v>
      </c>
      <c r="G20">
        <v>6</v>
      </c>
      <c r="H20">
        <v>5</v>
      </c>
      <c r="I20">
        <v>106</v>
      </c>
      <c r="J20" s="10">
        <f t="shared" si="1"/>
        <v>117</v>
      </c>
      <c r="K20" s="49">
        <v>2457.9533333333334</v>
      </c>
      <c r="L20" s="49">
        <v>2616.3150000000001</v>
      </c>
      <c r="M20" s="49">
        <v>33211.316666666666</v>
      </c>
      <c r="N20" s="44">
        <f t="shared" si="2"/>
        <v>38285.584999999999</v>
      </c>
    </row>
    <row r="21" spans="1:14" x14ac:dyDescent="0.2">
      <c r="A21" s="4">
        <v>18</v>
      </c>
      <c r="B21" s="15" t="s">
        <v>21</v>
      </c>
      <c r="C21">
        <v>58</v>
      </c>
      <c r="D21">
        <v>24</v>
      </c>
      <c r="E21">
        <v>322</v>
      </c>
      <c r="F21" s="10">
        <f t="shared" si="0"/>
        <v>404</v>
      </c>
      <c r="G21">
        <v>29</v>
      </c>
      <c r="H21">
        <v>13</v>
      </c>
      <c r="I21">
        <v>170</v>
      </c>
      <c r="J21" s="10">
        <f t="shared" si="1"/>
        <v>212</v>
      </c>
      <c r="K21" s="49">
        <v>12185.658333333333</v>
      </c>
      <c r="L21" s="49">
        <v>4418.7541666666666</v>
      </c>
      <c r="M21" s="49">
        <v>65687.331666666665</v>
      </c>
      <c r="N21" s="44">
        <f t="shared" si="2"/>
        <v>82291.744166666671</v>
      </c>
    </row>
    <row r="22" spans="1:14" x14ac:dyDescent="0.2">
      <c r="A22" s="4">
        <v>19</v>
      </c>
      <c r="B22" s="15" t="s">
        <v>22</v>
      </c>
      <c r="C22">
        <v>44</v>
      </c>
      <c r="D22">
        <v>5</v>
      </c>
      <c r="E22">
        <v>295</v>
      </c>
      <c r="F22" s="10">
        <f t="shared" si="0"/>
        <v>344</v>
      </c>
      <c r="G22">
        <v>20</v>
      </c>
      <c r="H22">
        <v>3</v>
      </c>
      <c r="I22">
        <v>166</v>
      </c>
      <c r="J22" s="10">
        <f t="shared" si="1"/>
        <v>189</v>
      </c>
      <c r="K22" s="49">
        <v>11791.379166666668</v>
      </c>
      <c r="L22" s="49">
        <v>1030.25</v>
      </c>
      <c r="M22" s="49">
        <v>64621.916666666664</v>
      </c>
      <c r="N22" s="44">
        <f t="shared" si="2"/>
        <v>77443.545833333337</v>
      </c>
    </row>
    <row r="23" spans="1:14" x14ac:dyDescent="0.2">
      <c r="A23" s="4">
        <v>20</v>
      </c>
      <c r="B23" s="16" t="s">
        <v>23</v>
      </c>
      <c r="C23">
        <v>2</v>
      </c>
      <c r="D23">
        <v>7</v>
      </c>
      <c r="E23">
        <v>184</v>
      </c>
      <c r="F23" s="10">
        <f t="shared" si="0"/>
        <v>193</v>
      </c>
      <c r="G23">
        <v>2</v>
      </c>
      <c r="H23">
        <v>4</v>
      </c>
      <c r="I23">
        <v>130</v>
      </c>
      <c r="J23" s="10">
        <f t="shared" si="1"/>
        <v>136</v>
      </c>
      <c r="K23" s="49">
        <v>1240.0158333333336</v>
      </c>
      <c r="L23" s="49">
        <v>1917.3266666666666</v>
      </c>
      <c r="M23" s="49">
        <v>42846.808333333334</v>
      </c>
      <c r="N23" s="44">
        <f t="shared" si="2"/>
        <v>46004.150833333333</v>
      </c>
    </row>
    <row r="24" spans="1:14" x14ac:dyDescent="0.2">
      <c r="A24" s="4">
        <v>21</v>
      </c>
      <c r="B24" s="16" t="s">
        <v>24</v>
      </c>
      <c r="C24">
        <v>116</v>
      </c>
      <c r="D24">
        <v>31</v>
      </c>
      <c r="E24">
        <v>664</v>
      </c>
      <c r="F24" s="10">
        <f t="shared" si="0"/>
        <v>811</v>
      </c>
      <c r="G24">
        <v>56</v>
      </c>
      <c r="H24">
        <v>18</v>
      </c>
      <c r="I24">
        <v>387</v>
      </c>
      <c r="J24" s="10">
        <f t="shared" si="1"/>
        <v>461</v>
      </c>
      <c r="K24" s="49">
        <v>28240.225000000002</v>
      </c>
      <c r="L24" s="49">
        <v>7107.4683333333332</v>
      </c>
      <c r="M24" s="49">
        <v>151731.75333333333</v>
      </c>
      <c r="N24" s="44">
        <f t="shared" si="2"/>
        <v>187079.44666666666</v>
      </c>
    </row>
    <row r="25" spans="1:14" x14ac:dyDescent="0.2">
      <c r="A25" s="4">
        <v>22</v>
      </c>
      <c r="B25" s="15" t="s">
        <v>25</v>
      </c>
      <c r="C25">
        <v>116</v>
      </c>
      <c r="D25">
        <v>51</v>
      </c>
      <c r="E25">
        <v>614</v>
      </c>
      <c r="F25" s="10">
        <f t="shared" si="0"/>
        <v>781</v>
      </c>
      <c r="G25">
        <v>69</v>
      </c>
      <c r="H25">
        <v>24</v>
      </c>
      <c r="I25">
        <v>393</v>
      </c>
      <c r="J25" s="10">
        <f t="shared" si="1"/>
        <v>486</v>
      </c>
      <c r="K25" s="49">
        <v>32241.820000000003</v>
      </c>
      <c r="L25" s="49">
        <v>12230.248333333331</v>
      </c>
      <c r="M25" s="49">
        <v>133677.51583333334</v>
      </c>
      <c r="N25" s="44">
        <f t="shared" si="2"/>
        <v>178149.58416666667</v>
      </c>
    </row>
    <row r="26" spans="1:14" x14ac:dyDescent="0.2">
      <c r="A26" s="4">
        <v>23</v>
      </c>
      <c r="B26" s="15" t="s">
        <v>26</v>
      </c>
      <c r="C26">
        <v>11</v>
      </c>
      <c r="D26">
        <v>0</v>
      </c>
      <c r="E26">
        <v>206</v>
      </c>
      <c r="F26" s="10">
        <f t="shared" si="0"/>
        <v>217</v>
      </c>
      <c r="G26">
        <v>7</v>
      </c>
      <c r="H26">
        <v>0</v>
      </c>
      <c r="I26">
        <v>135</v>
      </c>
      <c r="J26" s="10">
        <f t="shared" si="1"/>
        <v>142</v>
      </c>
      <c r="K26" s="49">
        <v>3350.9449999999997</v>
      </c>
      <c r="L26" s="49">
        <v>0</v>
      </c>
      <c r="M26" s="49">
        <v>46482.940833333334</v>
      </c>
      <c r="N26" s="44">
        <f t="shared" si="2"/>
        <v>49833.885833333334</v>
      </c>
    </row>
    <row r="27" spans="1:14" x14ac:dyDescent="0.2">
      <c r="A27" s="4">
        <v>30</v>
      </c>
      <c r="B27" s="15" t="s">
        <v>27</v>
      </c>
      <c r="C27">
        <v>3105</v>
      </c>
      <c r="D27">
        <v>654</v>
      </c>
      <c r="E27">
        <v>2994</v>
      </c>
      <c r="F27" s="10">
        <f t="shared" si="0"/>
        <v>6753</v>
      </c>
      <c r="G27">
        <v>1858</v>
      </c>
      <c r="H27">
        <v>395</v>
      </c>
      <c r="I27">
        <v>1809</v>
      </c>
      <c r="J27" s="10">
        <f t="shared" si="1"/>
        <v>4062</v>
      </c>
      <c r="K27" s="49">
        <v>1225691.6966666665</v>
      </c>
      <c r="L27" s="49">
        <v>214683.5925</v>
      </c>
      <c r="M27" s="49">
        <v>848011.7533333333</v>
      </c>
      <c r="N27" s="44">
        <f t="shared" si="2"/>
        <v>2288387.0425</v>
      </c>
    </row>
    <row r="28" spans="1:14" x14ac:dyDescent="0.2">
      <c r="A28" s="1"/>
      <c r="B28" s="27" t="s">
        <v>3</v>
      </c>
      <c r="C28" s="50">
        <f>SUM(C4:C27)</f>
        <v>6698</v>
      </c>
      <c r="D28" s="27">
        <f>SUM(D4:D27)</f>
        <v>1422</v>
      </c>
      <c r="E28" s="27">
        <f>SUM(E4:E27)</f>
        <v>17221</v>
      </c>
      <c r="F28" s="28">
        <f>SUM(F4:F27)</f>
        <v>25341</v>
      </c>
      <c r="G28" s="61">
        <f t="shared" ref="G28:N28" si="3">SUM(G4:G27)</f>
        <v>3897</v>
      </c>
      <c r="H28" s="61">
        <f>SUM(H4:H27)</f>
        <v>810</v>
      </c>
      <c r="I28" s="61">
        <f t="shared" si="3"/>
        <v>10519</v>
      </c>
      <c r="J28" s="62">
        <f t="shared" si="3"/>
        <v>15226</v>
      </c>
      <c r="K28" s="47">
        <f t="shared" si="3"/>
        <v>2659584.6333333338</v>
      </c>
      <c r="L28" s="47">
        <f>SUM(L4:L27)</f>
        <v>461347.88916666666</v>
      </c>
      <c r="M28" s="47">
        <f t="shared" si="3"/>
        <v>4974709.4908333328</v>
      </c>
      <c r="N28" s="48">
        <f t="shared" si="3"/>
        <v>8095642.0133333318</v>
      </c>
    </row>
    <row r="29" spans="1:14" x14ac:dyDescent="0.2">
      <c r="N29" s="49"/>
    </row>
    <row r="30" spans="1:14" x14ac:dyDescent="0.2">
      <c r="E30" s="70"/>
      <c r="N30" s="49"/>
    </row>
    <row r="31" spans="1:14" x14ac:dyDescent="0.2">
      <c r="N31" s="49"/>
    </row>
  </sheetData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G1" workbookViewId="0">
      <selection activeCell="K32" sqref="K32:M55"/>
    </sheetView>
  </sheetViews>
  <sheetFormatPr defaultRowHeight="15" x14ac:dyDescent="0.2"/>
  <cols>
    <col min="1" max="1" width="3.33203125" customWidth="1"/>
    <col min="2" max="2" width="11" customWidth="1"/>
    <col min="3" max="3" width="7.33203125" customWidth="1"/>
    <col min="4" max="4" width="6.6640625" customWidth="1"/>
    <col min="5" max="5" width="7.44140625" customWidth="1"/>
    <col min="6" max="6" width="7.5546875" customWidth="1"/>
    <col min="7" max="7" width="7.109375" customWidth="1"/>
    <col min="8" max="8" width="5.109375" bestFit="1" customWidth="1"/>
    <col min="9" max="9" width="8.21875" bestFit="1" customWidth="1"/>
    <col min="10" max="10" width="7.5546875" bestFit="1" customWidth="1"/>
    <col min="11" max="12" width="11.109375" customWidth="1"/>
    <col min="13" max="13" width="12" customWidth="1"/>
    <col min="14" max="14" width="11.44140625" customWidth="1"/>
    <col min="15" max="15" width="3.109375" customWidth="1"/>
  </cols>
  <sheetData>
    <row r="1" spans="1:14" ht="15.75" x14ac:dyDescent="0.25">
      <c r="D1" s="13" t="s">
        <v>64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27</v>
      </c>
      <c r="D4">
        <v>38</v>
      </c>
      <c r="E4">
        <v>414</v>
      </c>
      <c r="F4" s="10">
        <f t="shared" ref="F4:F27" si="0">SUM(C4:E4)</f>
        <v>479</v>
      </c>
      <c r="G4" s="73">
        <v>18</v>
      </c>
      <c r="H4">
        <v>21</v>
      </c>
      <c r="I4">
        <v>252</v>
      </c>
      <c r="J4" s="10">
        <f t="shared" ref="J4:J27" si="1">SUM(G4:I4)</f>
        <v>291</v>
      </c>
      <c r="K4" s="79">
        <v>6962.0199999999995</v>
      </c>
      <c r="L4" s="49">
        <v>7951.6016666666665</v>
      </c>
      <c r="M4" s="49">
        <v>81492.309166666659</v>
      </c>
      <c r="N4" s="44">
        <f t="shared" ref="N4:N27" si="2">SUM(K4:M4)</f>
        <v>96405.930833333317</v>
      </c>
    </row>
    <row r="5" spans="1:14" x14ac:dyDescent="0.2">
      <c r="A5" s="4">
        <v>2</v>
      </c>
      <c r="B5" s="15" t="s">
        <v>5</v>
      </c>
      <c r="C5">
        <v>110</v>
      </c>
      <c r="D5">
        <v>37</v>
      </c>
      <c r="E5">
        <v>606</v>
      </c>
      <c r="F5" s="10">
        <f t="shared" si="0"/>
        <v>753</v>
      </c>
      <c r="G5" s="73">
        <v>70</v>
      </c>
      <c r="H5">
        <v>21</v>
      </c>
      <c r="I5">
        <v>368</v>
      </c>
      <c r="J5" s="10">
        <f t="shared" si="1"/>
        <v>459</v>
      </c>
      <c r="K5" s="49">
        <v>41743.357500000006</v>
      </c>
      <c r="L5" s="49">
        <v>12479.057500000001</v>
      </c>
      <c r="M5" s="49">
        <v>182488.36666666667</v>
      </c>
      <c r="N5" s="44">
        <f t="shared" si="2"/>
        <v>236710.78166666668</v>
      </c>
    </row>
    <row r="6" spans="1:14" x14ac:dyDescent="0.2">
      <c r="A6" s="4">
        <v>3</v>
      </c>
      <c r="B6" s="15" t="s">
        <v>6</v>
      </c>
      <c r="C6">
        <v>673</v>
      </c>
      <c r="D6">
        <v>131</v>
      </c>
      <c r="E6">
        <v>2879</v>
      </c>
      <c r="F6" s="10">
        <f t="shared" si="0"/>
        <v>3683</v>
      </c>
      <c r="G6" s="73">
        <v>395</v>
      </c>
      <c r="H6">
        <v>70</v>
      </c>
      <c r="I6">
        <v>1796</v>
      </c>
      <c r="J6" s="10">
        <f t="shared" si="1"/>
        <v>2261</v>
      </c>
      <c r="K6" s="49">
        <v>315733.40499999997</v>
      </c>
      <c r="L6" s="49">
        <v>53048.785833333335</v>
      </c>
      <c r="M6" s="49">
        <v>995475.35749999993</v>
      </c>
      <c r="N6" s="44">
        <f t="shared" si="2"/>
        <v>1364257.5483333333</v>
      </c>
    </row>
    <row r="7" spans="1:14" x14ac:dyDescent="0.2">
      <c r="A7" s="4">
        <v>4</v>
      </c>
      <c r="B7" s="15" t="s">
        <v>7</v>
      </c>
      <c r="C7">
        <v>23</v>
      </c>
      <c r="D7">
        <v>12</v>
      </c>
      <c r="E7">
        <v>301</v>
      </c>
      <c r="F7" s="10">
        <f t="shared" si="0"/>
        <v>336</v>
      </c>
      <c r="G7" s="73">
        <v>14</v>
      </c>
      <c r="H7">
        <v>4</v>
      </c>
      <c r="I7">
        <v>181</v>
      </c>
      <c r="J7" s="10">
        <f t="shared" si="1"/>
        <v>199</v>
      </c>
      <c r="K7" s="49">
        <v>7065.5649999999996</v>
      </c>
      <c r="L7" s="49">
        <v>3252.8383333333331</v>
      </c>
      <c r="M7" s="49">
        <v>81773.564166666663</v>
      </c>
      <c r="N7" s="44">
        <f t="shared" si="2"/>
        <v>92091.967499999999</v>
      </c>
    </row>
    <row r="8" spans="1:14" x14ac:dyDescent="0.2">
      <c r="A8" s="4">
        <v>5</v>
      </c>
      <c r="B8" s="15" t="s">
        <v>8</v>
      </c>
      <c r="C8">
        <v>15</v>
      </c>
      <c r="D8">
        <v>2</v>
      </c>
      <c r="E8">
        <v>215</v>
      </c>
      <c r="F8" s="10">
        <f t="shared" si="0"/>
        <v>232</v>
      </c>
      <c r="G8" s="73">
        <v>8</v>
      </c>
      <c r="H8">
        <v>1</v>
      </c>
      <c r="I8">
        <v>120</v>
      </c>
      <c r="J8" s="10">
        <f t="shared" si="1"/>
        <v>129</v>
      </c>
      <c r="K8" s="49">
        <v>4044.7549999999997</v>
      </c>
      <c r="L8" s="39">
        <v>893.40333333333331</v>
      </c>
      <c r="M8" s="49">
        <v>50088.523333333338</v>
      </c>
      <c r="N8" s="44">
        <f t="shared" si="2"/>
        <v>55026.681666666671</v>
      </c>
    </row>
    <row r="9" spans="1:14" x14ac:dyDescent="0.2">
      <c r="A9" s="4">
        <v>6</v>
      </c>
      <c r="B9" s="15" t="s">
        <v>9</v>
      </c>
      <c r="C9">
        <v>46</v>
      </c>
      <c r="D9">
        <v>15</v>
      </c>
      <c r="E9">
        <v>383</v>
      </c>
      <c r="F9" s="10">
        <f t="shared" si="0"/>
        <v>444</v>
      </c>
      <c r="G9" s="73">
        <v>26</v>
      </c>
      <c r="H9">
        <v>7</v>
      </c>
      <c r="I9">
        <v>273</v>
      </c>
      <c r="J9" s="10">
        <f t="shared" si="1"/>
        <v>306</v>
      </c>
      <c r="K9" s="49">
        <v>25047.338333333333</v>
      </c>
      <c r="L9" s="49">
        <v>5677.9233333333332</v>
      </c>
      <c r="M9" s="49">
        <v>119332.96916666666</v>
      </c>
      <c r="N9" s="44">
        <f t="shared" si="2"/>
        <v>150058.23083333333</v>
      </c>
    </row>
    <row r="10" spans="1:14" x14ac:dyDescent="0.2">
      <c r="A10" s="4">
        <v>7</v>
      </c>
      <c r="B10" s="15" t="s">
        <v>10</v>
      </c>
      <c r="C10">
        <v>71</v>
      </c>
      <c r="D10">
        <v>23</v>
      </c>
      <c r="E10">
        <v>275</v>
      </c>
      <c r="F10" s="10">
        <f t="shared" si="0"/>
        <v>369</v>
      </c>
      <c r="G10" s="73">
        <v>47</v>
      </c>
      <c r="H10">
        <v>11</v>
      </c>
      <c r="I10">
        <v>154</v>
      </c>
      <c r="J10" s="10">
        <f t="shared" si="1"/>
        <v>212</v>
      </c>
      <c r="K10" s="49">
        <v>27989.682499999999</v>
      </c>
      <c r="L10" s="49">
        <v>5998.2541666666666</v>
      </c>
      <c r="M10" s="49">
        <v>69755.551666666666</v>
      </c>
      <c r="N10" s="44">
        <f t="shared" si="2"/>
        <v>103743.48833333334</v>
      </c>
    </row>
    <row r="11" spans="1:14" x14ac:dyDescent="0.2">
      <c r="A11" s="4">
        <v>8</v>
      </c>
      <c r="B11" s="15" t="s">
        <v>11</v>
      </c>
      <c r="C11">
        <v>42</v>
      </c>
      <c r="D11">
        <v>4</v>
      </c>
      <c r="E11">
        <v>578</v>
      </c>
      <c r="F11" s="10">
        <f t="shared" si="0"/>
        <v>624</v>
      </c>
      <c r="G11" s="73">
        <v>22</v>
      </c>
      <c r="H11">
        <v>3</v>
      </c>
      <c r="I11">
        <v>344</v>
      </c>
      <c r="J11" s="10">
        <f t="shared" si="1"/>
        <v>369</v>
      </c>
      <c r="K11" s="49">
        <v>18426.416666666668</v>
      </c>
      <c r="L11" s="49">
        <v>2236.0433333333335</v>
      </c>
      <c r="M11" s="49">
        <v>198123.61833333332</v>
      </c>
      <c r="N11" s="44">
        <f t="shared" si="2"/>
        <v>218786.07833333331</v>
      </c>
    </row>
    <row r="12" spans="1:14" x14ac:dyDescent="0.2">
      <c r="A12" s="4">
        <v>9</v>
      </c>
      <c r="B12" s="15" t="s">
        <v>12</v>
      </c>
      <c r="C12">
        <v>25</v>
      </c>
      <c r="D12">
        <v>7</v>
      </c>
      <c r="E12">
        <v>292</v>
      </c>
      <c r="F12" s="10">
        <f t="shared" si="0"/>
        <v>324</v>
      </c>
      <c r="G12" s="73">
        <v>15</v>
      </c>
      <c r="H12">
        <v>4</v>
      </c>
      <c r="I12">
        <v>198</v>
      </c>
      <c r="J12" s="10">
        <f t="shared" si="1"/>
        <v>217</v>
      </c>
      <c r="K12" s="49">
        <v>4966.725833333333</v>
      </c>
      <c r="L12" s="49">
        <v>2010.0600000000002</v>
      </c>
      <c r="M12" s="49">
        <v>78983.439166666663</v>
      </c>
      <c r="N12" s="44">
        <f t="shared" si="2"/>
        <v>85960.224999999991</v>
      </c>
    </row>
    <row r="13" spans="1:14" x14ac:dyDescent="0.2">
      <c r="A13" s="4">
        <v>10</v>
      </c>
      <c r="B13" s="15" t="s">
        <v>13</v>
      </c>
      <c r="C13">
        <v>97</v>
      </c>
      <c r="D13">
        <v>36</v>
      </c>
      <c r="E13">
        <v>481</v>
      </c>
      <c r="F13" s="10">
        <f t="shared" si="0"/>
        <v>614</v>
      </c>
      <c r="G13" s="73">
        <v>51</v>
      </c>
      <c r="H13">
        <v>21</v>
      </c>
      <c r="I13">
        <v>306</v>
      </c>
      <c r="J13" s="10">
        <f t="shared" si="1"/>
        <v>378</v>
      </c>
      <c r="K13" s="49">
        <v>36841.523333333331</v>
      </c>
      <c r="L13" s="49">
        <v>12703.459166666667</v>
      </c>
      <c r="M13" s="49">
        <v>134740.52583333335</v>
      </c>
      <c r="N13" s="44">
        <f t="shared" si="2"/>
        <v>184285.50833333336</v>
      </c>
    </row>
    <row r="14" spans="1:14" x14ac:dyDescent="0.2">
      <c r="A14" s="4">
        <v>11</v>
      </c>
      <c r="B14" s="15" t="s">
        <v>14</v>
      </c>
      <c r="C14">
        <v>8</v>
      </c>
      <c r="D14">
        <v>0</v>
      </c>
      <c r="E14">
        <v>65</v>
      </c>
      <c r="F14" s="10">
        <f t="shared" si="0"/>
        <v>73</v>
      </c>
      <c r="G14" s="73">
        <v>5</v>
      </c>
      <c r="I14">
        <v>46</v>
      </c>
      <c r="J14" s="10">
        <f t="shared" si="1"/>
        <v>51</v>
      </c>
      <c r="K14" s="49">
        <v>1920.6416666666667</v>
      </c>
      <c r="L14" s="39"/>
      <c r="M14" s="49">
        <v>10186.182499999999</v>
      </c>
      <c r="N14" s="44">
        <f t="shared" si="2"/>
        <v>12106.824166666665</v>
      </c>
    </row>
    <row r="15" spans="1:14" x14ac:dyDescent="0.2">
      <c r="A15" s="4">
        <v>12</v>
      </c>
      <c r="B15" s="15" t="s">
        <v>15</v>
      </c>
      <c r="C15">
        <v>200</v>
      </c>
      <c r="D15">
        <v>46</v>
      </c>
      <c r="E15">
        <v>732</v>
      </c>
      <c r="F15" s="10">
        <f t="shared" si="0"/>
        <v>978</v>
      </c>
      <c r="G15" s="73">
        <v>109</v>
      </c>
      <c r="H15">
        <v>29</v>
      </c>
      <c r="I15">
        <v>452</v>
      </c>
      <c r="J15" s="10">
        <f t="shared" si="1"/>
        <v>590</v>
      </c>
      <c r="K15" s="49">
        <v>89769.203333333324</v>
      </c>
      <c r="L15" s="39">
        <v>16997.131666666664</v>
      </c>
      <c r="M15" s="49">
        <v>222077.41833333333</v>
      </c>
      <c r="N15" s="44">
        <f t="shared" si="2"/>
        <v>328843.7533333333</v>
      </c>
    </row>
    <row r="16" spans="1:14" x14ac:dyDescent="0.2">
      <c r="A16" s="4">
        <v>13</v>
      </c>
      <c r="B16" s="15" t="s">
        <v>16</v>
      </c>
      <c r="C16">
        <v>172</v>
      </c>
      <c r="D16">
        <v>34</v>
      </c>
      <c r="E16">
        <v>445</v>
      </c>
      <c r="F16" s="10">
        <f t="shared" si="0"/>
        <v>651</v>
      </c>
      <c r="G16" s="73">
        <v>106</v>
      </c>
      <c r="H16">
        <v>20</v>
      </c>
      <c r="I16">
        <v>273</v>
      </c>
      <c r="J16" s="10">
        <f t="shared" si="1"/>
        <v>399</v>
      </c>
      <c r="K16" s="49">
        <v>101538.02750000001</v>
      </c>
      <c r="L16" s="49">
        <v>15216.695</v>
      </c>
      <c r="M16" s="49">
        <v>198485.24583333332</v>
      </c>
      <c r="N16" s="44">
        <f t="shared" si="2"/>
        <v>315239.96833333332</v>
      </c>
    </row>
    <row r="17" spans="1:14" x14ac:dyDescent="0.2">
      <c r="A17" s="4">
        <v>14</v>
      </c>
      <c r="B17" s="15" t="s">
        <v>17</v>
      </c>
      <c r="C17">
        <v>13</v>
      </c>
      <c r="D17">
        <v>11</v>
      </c>
      <c r="E17">
        <v>101</v>
      </c>
      <c r="F17" s="10">
        <f t="shared" si="0"/>
        <v>125</v>
      </c>
      <c r="G17" s="73">
        <v>9</v>
      </c>
      <c r="H17">
        <v>5</v>
      </c>
      <c r="I17">
        <v>63</v>
      </c>
      <c r="J17" s="10">
        <f t="shared" si="1"/>
        <v>77</v>
      </c>
      <c r="K17" s="49">
        <v>4078.5441666666666</v>
      </c>
      <c r="L17" s="49">
        <v>1706.0116666666665</v>
      </c>
      <c r="M17" s="49">
        <v>24770.08083333333</v>
      </c>
      <c r="N17" s="44">
        <f t="shared" si="2"/>
        <v>30554.636666666662</v>
      </c>
    </row>
    <row r="18" spans="1:14" x14ac:dyDescent="0.2">
      <c r="A18" s="4">
        <v>15</v>
      </c>
      <c r="B18" s="15" t="s">
        <v>18</v>
      </c>
      <c r="C18">
        <v>334</v>
      </c>
      <c r="D18">
        <v>72</v>
      </c>
      <c r="E18">
        <v>1243</v>
      </c>
      <c r="F18" s="10">
        <f t="shared" si="0"/>
        <v>1649</v>
      </c>
      <c r="G18" s="73">
        <v>183</v>
      </c>
      <c r="H18">
        <v>39</v>
      </c>
      <c r="I18">
        <v>764</v>
      </c>
      <c r="J18" s="10">
        <f t="shared" si="1"/>
        <v>986</v>
      </c>
      <c r="K18" s="49">
        <v>190945.21333333335</v>
      </c>
      <c r="L18" s="49">
        <v>31542.170833333334</v>
      </c>
      <c r="M18" s="49">
        <v>480237.96166666667</v>
      </c>
      <c r="N18" s="44">
        <f t="shared" si="2"/>
        <v>702725.34583333333</v>
      </c>
    </row>
    <row r="19" spans="1:14" x14ac:dyDescent="0.2">
      <c r="A19" s="4">
        <v>16</v>
      </c>
      <c r="B19" s="15" t="s">
        <v>19</v>
      </c>
      <c r="C19">
        <v>1170</v>
      </c>
      <c r="D19">
        <v>106</v>
      </c>
      <c r="E19">
        <v>2216</v>
      </c>
      <c r="F19" s="10">
        <f t="shared" si="0"/>
        <v>3492</v>
      </c>
      <c r="G19" s="73">
        <v>664</v>
      </c>
      <c r="H19">
        <v>54</v>
      </c>
      <c r="I19">
        <v>1326</v>
      </c>
      <c r="J19" s="10">
        <f t="shared" si="1"/>
        <v>2044</v>
      </c>
      <c r="K19" s="49">
        <v>568381.53666666674</v>
      </c>
      <c r="L19" s="49">
        <v>42407.180833333325</v>
      </c>
      <c r="M19" s="49">
        <v>770482.47250000003</v>
      </c>
      <c r="N19" s="44">
        <f t="shared" si="2"/>
        <v>1381271.19</v>
      </c>
    </row>
    <row r="20" spans="1:14" x14ac:dyDescent="0.2">
      <c r="A20" s="4">
        <v>17</v>
      </c>
      <c r="B20" s="15" t="s">
        <v>20</v>
      </c>
      <c r="C20">
        <v>10</v>
      </c>
      <c r="D20">
        <v>10</v>
      </c>
      <c r="E20">
        <v>138</v>
      </c>
      <c r="F20" s="10">
        <f t="shared" si="0"/>
        <v>158</v>
      </c>
      <c r="G20" s="73">
        <v>5</v>
      </c>
      <c r="H20">
        <v>5</v>
      </c>
      <c r="I20">
        <v>92</v>
      </c>
      <c r="J20" s="10">
        <f t="shared" si="1"/>
        <v>102</v>
      </c>
      <c r="K20" s="49">
        <v>2820.6533333333332</v>
      </c>
      <c r="L20" s="49">
        <v>3069.1266666666666</v>
      </c>
      <c r="M20" s="49">
        <v>33101.304166666661</v>
      </c>
      <c r="N20" s="44">
        <f t="shared" si="2"/>
        <v>38991.08416666666</v>
      </c>
    </row>
    <row r="21" spans="1:14" x14ac:dyDescent="0.2">
      <c r="A21" s="4">
        <v>18</v>
      </c>
      <c r="B21" s="15" t="s">
        <v>21</v>
      </c>
      <c r="C21">
        <v>63</v>
      </c>
      <c r="D21">
        <v>30</v>
      </c>
      <c r="E21">
        <v>322</v>
      </c>
      <c r="F21" s="10">
        <f t="shared" si="0"/>
        <v>415</v>
      </c>
      <c r="G21" s="73">
        <v>30</v>
      </c>
      <c r="H21">
        <v>15</v>
      </c>
      <c r="I21">
        <v>174</v>
      </c>
      <c r="J21" s="10">
        <f t="shared" si="1"/>
        <v>219</v>
      </c>
      <c r="K21" s="49">
        <v>16496.252499999999</v>
      </c>
      <c r="L21" s="49">
        <v>5067.8550000000005</v>
      </c>
      <c r="M21" s="49">
        <v>68365.266666666677</v>
      </c>
      <c r="N21" s="44">
        <f t="shared" si="2"/>
        <v>89929.374166666676</v>
      </c>
    </row>
    <row r="22" spans="1:14" x14ac:dyDescent="0.2">
      <c r="A22" s="4">
        <v>19</v>
      </c>
      <c r="B22" s="15" t="s">
        <v>22</v>
      </c>
      <c r="C22">
        <v>42</v>
      </c>
      <c r="D22">
        <v>7</v>
      </c>
      <c r="E22">
        <v>273</v>
      </c>
      <c r="F22" s="10">
        <f t="shared" si="0"/>
        <v>322</v>
      </c>
      <c r="G22" s="73">
        <v>20</v>
      </c>
      <c r="H22">
        <v>4</v>
      </c>
      <c r="I22">
        <v>159</v>
      </c>
      <c r="J22" s="10">
        <f t="shared" si="1"/>
        <v>183</v>
      </c>
      <c r="K22" s="49">
        <v>12594.746666666666</v>
      </c>
      <c r="L22" s="49">
        <v>1564.2683333333334</v>
      </c>
      <c r="M22" s="49">
        <v>65144.928333333337</v>
      </c>
      <c r="N22" s="44">
        <f t="shared" si="2"/>
        <v>79303.943333333329</v>
      </c>
    </row>
    <row r="23" spans="1:14" x14ac:dyDescent="0.2">
      <c r="A23" s="4">
        <v>20</v>
      </c>
      <c r="B23" s="16" t="s">
        <v>23</v>
      </c>
      <c r="C23">
        <v>2</v>
      </c>
      <c r="D23">
        <v>4</v>
      </c>
      <c r="E23">
        <v>178</v>
      </c>
      <c r="F23" s="10">
        <f t="shared" si="0"/>
        <v>184</v>
      </c>
      <c r="G23" s="73">
        <v>2</v>
      </c>
      <c r="H23">
        <v>3</v>
      </c>
      <c r="I23">
        <v>126</v>
      </c>
      <c r="J23" s="10">
        <f t="shared" si="1"/>
        <v>131</v>
      </c>
      <c r="K23" s="49">
        <v>1248.9099999999999</v>
      </c>
      <c r="L23" s="49">
        <v>836.37666666666667</v>
      </c>
      <c r="M23" s="49">
        <v>42870.435833333329</v>
      </c>
      <c r="N23" s="44">
        <f t="shared" si="2"/>
        <v>44955.722499999996</v>
      </c>
    </row>
    <row r="24" spans="1:14" x14ac:dyDescent="0.2">
      <c r="A24" s="4">
        <v>21</v>
      </c>
      <c r="B24" s="16" t="s">
        <v>24</v>
      </c>
      <c r="C24">
        <v>118</v>
      </c>
      <c r="D24">
        <v>31</v>
      </c>
      <c r="E24">
        <v>633</v>
      </c>
      <c r="F24" s="10">
        <f t="shared" si="0"/>
        <v>782</v>
      </c>
      <c r="G24" s="73">
        <v>56</v>
      </c>
      <c r="H24">
        <v>19</v>
      </c>
      <c r="I24">
        <v>368</v>
      </c>
      <c r="J24" s="10">
        <f t="shared" si="1"/>
        <v>443</v>
      </c>
      <c r="K24" s="49">
        <v>31470.930833333332</v>
      </c>
      <c r="L24" s="49">
        <v>7957.6141666666663</v>
      </c>
      <c r="M24" s="49">
        <v>148705.375</v>
      </c>
      <c r="N24" s="44">
        <f t="shared" si="2"/>
        <v>188133.91999999998</v>
      </c>
    </row>
    <row r="25" spans="1:14" x14ac:dyDescent="0.2">
      <c r="A25" s="4">
        <v>22</v>
      </c>
      <c r="B25" s="15" t="s">
        <v>25</v>
      </c>
      <c r="C25">
        <v>96</v>
      </c>
      <c r="D25">
        <v>64</v>
      </c>
      <c r="E25">
        <v>603</v>
      </c>
      <c r="F25" s="10">
        <f t="shared" si="0"/>
        <v>763</v>
      </c>
      <c r="G25" s="73">
        <v>57</v>
      </c>
      <c r="H25">
        <v>32</v>
      </c>
      <c r="I25">
        <v>383</v>
      </c>
      <c r="J25" s="10">
        <f t="shared" si="1"/>
        <v>472</v>
      </c>
      <c r="K25" s="49">
        <v>28450.565000000002</v>
      </c>
      <c r="L25" s="49">
        <v>16242.514166666668</v>
      </c>
      <c r="M25" s="49">
        <v>135095.71833333335</v>
      </c>
      <c r="N25" s="44">
        <f t="shared" si="2"/>
        <v>179788.79750000002</v>
      </c>
    </row>
    <row r="26" spans="1:14" x14ac:dyDescent="0.2">
      <c r="A26" s="4">
        <v>23</v>
      </c>
      <c r="B26" s="15" t="s">
        <v>26</v>
      </c>
      <c r="C26">
        <v>13</v>
      </c>
      <c r="D26">
        <v>0</v>
      </c>
      <c r="E26">
        <v>206</v>
      </c>
      <c r="F26" s="10">
        <f t="shared" si="0"/>
        <v>219</v>
      </c>
      <c r="G26" s="73">
        <v>8</v>
      </c>
      <c r="I26">
        <v>136</v>
      </c>
      <c r="J26" s="10">
        <f t="shared" si="1"/>
        <v>144</v>
      </c>
      <c r="K26" s="49">
        <v>4868.6733333333332</v>
      </c>
      <c r="L26" s="49"/>
      <c r="M26" s="49">
        <v>49051.155833333331</v>
      </c>
      <c r="N26" s="44">
        <f t="shared" si="2"/>
        <v>53919.829166666663</v>
      </c>
    </row>
    <row r="27" spans="1:14" x14ac:dyDescent="0.2">
      <c r="A27" s="4">
        <v>30</v>
      </c>
      <c r="B27" s="15" t="s">
        <v>27</v>
      </c>
      <c r="C27">
        <v>3019</v>
      </c>
      <c r="D27">
        <v>619</v>
      </c>
      <c r="E27">
        <v>2825</v>
      </c>
      <c r="F27" s="10">
        <f t="shared" si="0"/>
        <v>6463</v>
      </c>
      <c r="G27" s="73">
        <v>1800</v>
      </c>
      <c r="H27">
        <v>384</v>
      </c>
      <c r="I27">
        <v>1709</v>
      </c>
      <c r="J27" s="10">
        <f t="shared" si="1"/>
        <v>3893</v>
      </c>
      <c r="K27" s="49">
        <v>1262979.8458333334</v>
      </c>
      <c r="L27" s="49">
        <v>225490.61166666666</v>
      </c>
      <c r="M27" s="49">
        <v>863213.59583333333</v>
      </c>
      <c r="N27" s="44">
        <f t="shared" si="2"/>
        <v>2351684.0533333332</v>
      </c>
    </row>
    <row r="28" spans="1:14" x14ac:dyDescent="0.2">
      <c r="A28" s="1"/>
      <c r="B28" s="27" t="s">
        <v>3</v>
      </c>
      <c r="C28" s="50">
        <f>SUM(C4:C27)</f>
        <v>6389</v>
      </c>
      <c r="D28" s="27">
        <f>SUM(D4:D27)</f>
        <v>1339</v>
      </c>
      <c r="E28" s="27">
        <f>SUM(E4:E27)</f>
        <v>16404</v>
      </c>
      <c r="F28" s="28">
        <f>SUM(F4:F27)</f>
        <v>24132</v>
      </c>
      <c r="G28" s="61">
        <f t="shared" ref="G28:N28" si="3">SUM(G4:G27)</f>
        <v>3720</v>
      </c>
      <c r="H28" s="61">
        <f>SUM(H4:H27)</f>
        <v>772</v>
      </c>
      <c r="I28" s="61">
        <f t="shared" si="3"/>
        <v>10063</v>
      </c>
      <c r="J28" s="62">
        <f t="shared" si="3"/>
        <v>14555</v>
      </c>
      <c r="K28" s="47">
        <f t="shared" si="3"/>
        <v>2806384.5333333332</v>
      </c>
      <c r="L28" s="47">
        <f>SUM(L4:L27)</f>
        <v>474348.9833333334</v>
      </c>
      <c r="M28" s="47">
        <f t="shared" si="3"/>
        <v>5104041.3666666672</v>
      </c>
      <c r="N28" s="48">
        <f t="shared" si="3"/>
        <v>8384774.8833333328</v>
      </c>
    </row>
    <row r="29" spans="1:14" x14ac:dyDescent="0.2">
      <c r="N29" s="49"/>
    </row>
    <row r="30" spans="1:14" x14ac:dyDescent="0.2">
      <c r="E30" s="70"/>
      <c r="N30" s="49"/>
    </row>
    <row r="31" spans="1:14" x14ac:dyDescent="0.2">
      <c r="N31" s="49"/>
    </row>
  </sheetData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C1" workbookViewId="0">
      <selection activeCell="K6" sqref="K6"/>
    </sheetView>
  </sheetViews>
  <sheetFormatPr defaultRowHeight="15" x14ac:dyDescent="0.2"/>
  <cols>
    <col min="1" max="1" width="3.33203125" customWidth="1"/>
    <col min="2" max="2" width="11" customWidth="1"/>
    <col min="3" max="3" width="7.33203125" customWidth="1"/>
    <col min="4" max="4" width="6.6640625" customWidth="1"/>
    <col min="5" max="5" width="7.44140625" customWidth="1"/>
    <col min="6" max="6" width="7.5546875" customWidth="1"/>
    <col min="7" max="7" width="7.109375" customWidth="1"/>
    <col min="8" max="8" width="5.109375" bestFit="1" customWidth="1"/>
    <col min="9" max="9" width="8.21875" bestFit="1" customWidth="1"/>
    <col min="10" max="10" width="7.5546875" bestFit="1" customWidth="1"/>
    <col min="11" max="12" width="11.109375" customWidth="1"/>
    <col min="13" max="13" width="12" customWidth="1"/>
    <col min="14" max="14" width="11.44140625" customWidth="1"/>
    <col min="15" max="15" width="3.109375" customWidth="1"/>
  </cols>
  <sheetData>
    <row r="1" spans="1:14" ht="15.75" x14ac:dyDescent="0.25">
      <c r="D1" s="13" t="s">
        <v>65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25</v>
      </c>
      <c r="D4">
        <v>38</v>
      </c>
      <c r="E4">
        <v>386</v>
      </c>
      <c r="F4" s="10">
        <f t="shared" ref="F4:F27" si="0">SUM(C4:E4)</f>
        <v>449</v>
      </c>
      <c r="G4" s="73">
        <v>17</v>
      </c>
      <c r="H4">
        <v>21</v>
      </c>
      <c r="I4">
        <v>241</v>
      </c>
      <c r="J4" s="10">
        <f t="shared" ref="J4:J27" si="1">SUM(G4:I4)</f>
        <v>279</v>
      </c>
      <c r="K4" s="79">
        <v>6067.62</v>
      </c>
      <c r="L4" s="49">
        <v>7674.4633333333331</v>
      </c>
      <c r="M4" s="49">
        <v>71969.505833333329</v>
      </c>
      <c r="N4" s="44">
        <f t="shared" ref="N4:N27" si="2">SUM(K4:M4)</f>
        <v>85711.589166666658</v>
      </c>
    </row>
    <row r="5" spans="1:14" x14ac:dyDescent="0.2">
      <c r="A5" s="4">
        <v>2</v>
      </c>
      <c r="B5" s="15" t="s">
        <v>5</v>
      </c>
      <c r="C5">
        <v>124</v>
      </c>
      <c r="D5">
        <v>35</v>
      </c>
      <c r="E5">
        <v>614</v>
      </c>
      <c r="F5" s="10">
        <f t="shared" si="0"/>
        <v>773</v>
      </c>
      <c r="G5" s="73">
        <v>76</v>
      </c>
      <c r="H5">
        <v>20</v>
      </c>
      <c r="I5">
        <v>369</v>
      </c>
      <c r="J5" s="10">
        <f t="shared" si="1"/>
        <v>465</v>
      </c>
      <c r="K5" s="49">
        <v>42335.994999999995</v>
      </c>
      <c r="L5" s="49">
        <v>11664.542500000001</v>
      </c>
      <c r="M5" s="49">
        <v>174623.3775</v>
      </c>
      <c r="N5" s="44">
        <f t="shared" si="2"/>
        <v>228623.91500000001</v>
      </c>
    </row>
    <row r="6" spans="1:14" x14ac:dyDescent="0.2">
      <c r="A6" s="4">
        <v>3</v>
      </c>
      <c r="B6" s="15" t="s">
        <v>6</v>
      </c>
      <c r="C6">
        <v>669</v>
      </c>
      <c r="D6">
        <v>118</v>
      </c>
      <c r="E6">
        <v>2908</v>
      </c>
      <c r="F6" s="10">
        <f t="shared" si="0"/>
        <v>3695</v>
      </c>
      <c r="G6" s="73">
        <v>392</v>
      </c>
      <c r="H6">
        <v>63</v>
      </c>
      <c r="I6">
        <v>1819</v>
      </c>
      <c r="J6" s="10">
        <f t="shared" si="1"/>
        <v>2274</v>
      </c>
      <c r="K6" s="49">
        <v>292874.32416666672</v>
      </c>
      <c r="L6" s="49">
        <v>43917.239166666666</v>
      </c>
      <c r="M6" s="49">
        <v>952532.55500000005</v>
      </c>
      <c r="N6" s="44">
        <f t="shared" si="2"/>
        <v>1289324.1183333334</v>
      </c>
    </row>
    <row r="7" spans="1:14" x14ac:dyDescent="0.2">
      <c r="A7" s="4">
        <v>4</v>
      </c>
      <c r="B7" s="15" t="s">
        <v>7</v>
      </c>
      <c r="C7">
        <v>17</v>
      </c>
      <c r="D7">
        <v>13</v>
      </c>
      <c r="E7">
        <v>297</v>
      </c>
      <c r="F7" s="10">
        <f t="shared" si="0"/>
        <v>327</v>
      </c>
      <c r="G7" s="73">
        <v>12</v>
      </c>
      <c r="H7">
        <v>4</v>
      </c>
      <c r="I7">
        <v>180</v>
      </c>
      <c r="J7" s="10">
        <f t="shared" si="1"/>
        <v>196</v>
      </c>
      <c r="K7" s="49">
        <v>5990.8116666666656</v>
      </c>
      <c r="L7" s="49">
        <v>3818.1866666666665</v>
      </c>
      <c r="M7" s="49">
        <v>82805.049166666649</v>
      </c>
      <c r="N7" s="44">
        <f t="shared" si="2"/>
        <v>92614.047499999986</v>
      </c>
    </row>
    <row r="8" spans="1:14" x14ac:dyDescent="0.2">
      <c r="A8" s="4">
        <v>5</v>
      </c>
      <c r="B8" s="15" t="s">
        <v>8</v>
      </c>
      <c r="C8">
        <v>14</v>
      </c>
      <c r="D8">
        <v>8</v>
      </c>
      <c r="E8">
        <v>215</v>
      </c>
      <c r="F8" s="10">
        <f t="shared" si="0"/>
        <v>237</v>
      </c>
      <c r="G8" s="73">
        <v>8</v>
      </c>
      <c r="H8">
        <v>4</v>
      </c>
      <c r="I8">
        <v>119</v>
      </c>
      <c r="J8" s="10">
        <f t="shared" si="1"/>
        <v>131</v>
      </c>
      <c r="K8" s="49">
        <v>3477.8683333333333</v>
      </c>
      <c r="L8" s="39">
        <v>1695.4058333333332</v>
      </c>
      <c r="M8" s="49">
        <v>48926.93</v>
      </c>
      <c r="N8" s="44">
        <f t="shared" si="2"/>
        <v>54100.204166666663</v>
      </c>
    </row>
    <row r="9" spans="1:14" x14ac:dyDescent="0.2">
      <c r="A9" s="4">
        <v>6</v>
      </c>
      <c r="B9" s="15" t="s">
        <v>9</v>
      </c>
      <c r="C9">
        <v>34</v>
      </c>
      <c r="D9">
        <v>20</v>
      </c>
      <c r="E9">
        <v>415</v>
      </c>
      <c r="F9" s="10">
        <f t="shared" si="0"/>
        <v>469</v>
      </c>
      <c r="G9" s="73">
        <v>21</v>
      </c>
      <c r="H9">
        <v>9</v>
      </c>
      <c r="I9">
        <v>289</v>
      </c>
      <c r="J9" s="10">
        <f t="shared" si="1"/>
        <v>319</v>
      </c>
      <c r="K9" s="49">
        <v>18344.971666666668</v>
      </c>
      <c r="L9" s="49">
        <v>7326.3341666666674</v>
      </c>
      <c r="M9" s="49">
        <v>121437.43083333333</v>
      </c>
      <c r="N9" s="44">
        <f t="shared" si="2"/>
        <v>147108.73666666666</v>
      </c>
    </row>
    <row r="10" spans="1:14" x14ac:dyDescent="0.2">
      <c r="A10" s="4">
        <v>7</v>
      </c>
      <c r="B10" s="15" t="s">
        <v>10</v>
      </c>
      <c r="C10">
        <v>74</v>
      </c>
      <c r="D10">
        <v>21</v>
      </c>
      <c r="E10">
        <v>256</v>
      </c>
      <c r="F10" s="10">
        <f t="shared" si="0"/>
        <v>351</v>
      </c>
      <c r="G10" s="73">
        <v>48</v>
      </c>
      <c r="H10">
        <v>10</v>
      </c>
      <c r="I10">
        <v>143</v>
      </c>
      <c r="J10" s="10">
        <f t="shared" si="1"/>
        <v>201</v>
      </c>
      <c r="K10" s="49">
        <v>27504.078333333335</v>
      </c>
      <c r="L10" s="49">
        <v>4855.6624999999995</v>
      </c>
      <c r="M10" s="49">
        <v>57785.043333333335</v>
      </c>
      <c r="N10" s="44">
        <f t="shared" si="2"/>
        <v>90144.784166666665</v>
      </c>
    </row>
    <row r="11" spans="1:14" x14ac:dyDescent="0.2">
      <c r="A11" s="4">
        <v>8</v>
      </c>
      <c r="B11" s="15" t="s">
        <v>11</v>
      </c>
      <c r="C11">
        <v>50</v>
      </c>
      <c r="D11">
        <v>4</v>
      </c>
      <c r="E11">
        <v>564</v>
      </c>
      <c r="F11" s="10">
        <f t="shared" si="0"/>
        <v>618</v>
      </c>
      <c r="G11" s="73">
        <v>28</v>
      </c>
      <c r="H11">
        <v>3</v>
      </c>
      <c r="I11">
        <v>343</v>
      </c>
      <c r="J11" s="10">
        <f t="shared" si="1"/>
        <v>374</v>
      </c>
      <c r="K11" s="49">
        <v>21774.848333333332</v>
      </c>
      <c r="L11" s="49">
        <v>2026.2124999999999</v>
      </c>
      <c r="M11" s="49">
        <v>181939.89666666664</v>
      </c>
      <c r="N11" s="44">
        <f t="shared" si="2"/>
        <v>205740.95749999996</v>
      </c>
    </row>
    <row r="12" spans="1:14" x14ac:dyDescent="0.2">
      <c r="A12" s="4">
        <v>9</v>
      </c>
      <c r="B12" s="15" t="s">
        <v>12</v>
      </c>
      <c r="C12">
        <v>27</v>
      </c>
      <c r="D12">
        <v>12</v>
      </c>
      <c r="E12">
        <v>292</v>
      </c>
      <c r="F12" s="10">
        <f t="shared" si="0"/>
        <v>331</v>
      </c>
      <c r="G12" s="73">
        <v>16</v>
      </c>
      <c r="H12">
        <v>6</v>
      </c>
      <c r="I12">
        <v>196</v>
      </c>
      <c r="J12" s="10">
        <f t="shared" si="1"/>
        <v>218</v>
      </c>
      <c r="K12" s="49">
        <v>5178.8208333333332</v>
      </c>
      <c r="L12" s="49">
        <v>2237.5058333333332</v>
      </c>
      <c r="M12" s="49">
        <v>76852.92333333334</v>
      </c>
      <c r="N12" s="44">
        <f t="shared" si="2"/>
        <v>84269.25</v>
      </c>
    </row>
    <row r="13" spans="1:14" x14ac:dyDescent="0.2">
      <c r="A13" s="4">
        <v>10</v>
      </c>
      <c r="B13" s="15" t="s">
        <v>13</v>
      </c>
      <c r="C13">
        <v>115</v>
      </c>
      <c r="D13">
        <v>34</v>
      </c>
      <c r="E13">
        <v>472</v>
      </c>
      <c r="F13" s="10">
        <f t="shared" si="0"/>
        <v>621</v>
      </c>
      <c r="G13" s="73">
        <v>56</v>
      </c>
      <c r="H13">
        <v>18</v>
      </c>
      <c r="I13">
        <v>301</v>
      </c>
      <c r="J13" s="10">
        <f t="shared" si="1"/>
        <v>375</v>
      </c>
      <c r="K13" s="49">
        <v>36618.194166666675</v>
      </c>
      <c r="L13" s="49">
        <v>9153.0725000000002</v>
      </c>
      <c r="M13" s="49">
        <v>118456</v>
      </c>
      <c r="N13" s="44">
        <f t="shared" si="2"/>
        <v>164227.26666666666</v>
      </c>
    </row>
    <row r="14" spans="1:14" x14ac:dyDescent="0.2">
      <c r="A14" s="4">
        <v>11</v>
      </c>
      <c r="B14" s="15" t="s">
        <v>14</v>
      </c>
      <c r="C14">
        <v>10</v>
      </c>
      <c r="E14">
        <v>63</v>
      </c>
      <c r="F14" s="10">
        <f t="shared" si="0"/>
        <v>73</v>
      </c>
      <c r="G14" s="73">
        <v>6</v>
      </c>
      <c r="I14">
        <v>46</v>
      </c>
      <c r="J14" s="10">
        <f t="shared" si="1"/>
        <v>52</v>
      </c>
      <c r="K14" s="49">
        <v>1796.6216666666667</v>
      </c>
      <c r="L14" s="39">
        <v>0</v>
      </c>
      <c r="M14" s="49">
        <v>8980.1724999999988</v>
      </c>
      <c r="N14" s="44">
        <f t="shared" si="2"/>
        <v>10776.794166666665</v>
      </c>
    </row>
    <row r="15" spans="1:14" x14ac:dyDescent="0.2">
      <c r="A15" s="4">
        <v>12</v>
      </c>
      <c r="B15" s="15" t="s">
        <v>15</v>
      </c>
      <c r="C15">
        <v>213</v>
      </c>
      <c r="D15">
        <v>53</v>
      </c>
      <c r="E15">
        <v>746</v>
      </c>
      <c r="F15" s="10">
        <f t="shared" si="0"/>
        <v>1012</v>
      </c>
      <c r="G15" s="73">
        <v>114</v>
      </c>
      <c r="H15">
        <v>30</v>
      </c>
      <c r="I15">
        <v>465</v>
      </c>
      <c r="J15" s="10">
        <f t="shared" si="1"/>
        <v>609</v>
      </c>
      <c r="K15" s="49">
        <v>86863.248333333337</v>
      </c>
      <c r="L15" s="39">
        <v>20994.122499999998</v>
      </c>
      <c r="M15" s="49">
        <v>221142.09</v>
      </c>
      <c r="N15" s="44">
        <f t="shared" si="2"/>
        <v>328999.46083333332</v>
      </c>
    </row>
    <row r="16" spans="1:14" x14ac:dyDescent="0.2">
      <c r="A16" s="4">
        <v>13</v>
      </c>
      <c r="B16" s="15" t="s">
        <v>16</v>
      </c>
      <c r="C16">
        <v>161</v>
      </c>
      <c r="D16">
        <v>28</v>
      </c>
      <c r="E16">
        <v>435</v>
      </c>
      <c r="F16" s="10">
        <f t="shared" si="0"/>
        <v>624</v>
      </c>
      <c r="G16" s="73">
        <v>94</v>
      </c>
      <c r="H16">
        <v>18</v>
      </c>
      <c r="I16">
        <v>266</v>
      </c>
      <c r="J16" s="10">
        <f t="shared" si="1"/>
        <v>378</v>
      </c>
      <c r="K16" s="49">
        <v>91693.019166666665</v>
      </c>
      <c r="L16" s="49">
        <v>13479.884166666665</v>
      </c>
      <c r="M16" s="49">
        <v>176627.17583333331</v>
      </c>
      <c r="N16" s="44">
        <f t="shared" si="2"/>
        <v>281800.07916666666</v>
      </c>
    </row>
    <row r="17" spans="1:14" x14ac:dyDescent="0.2">
      <c r="A17" s="4">
        <v>14</v>
      </c>
      <c r="B17" s="15" t="s">
        <v>17</v>
      </c>
      <c r="C17">
        <v>16</v>
      </c>
      <c r="D17">
        <v>11</v>
      </c>
      <c r="E17">
        <v>103</v>
      </c>
      <c r="F17" s="10">
        <f t="shared" si="0"/>
        <v>130</v>
      </c>
      <c r="G17" s="73">
        <v>10</v>
      </c>
      <c r="H17">
        <v>5</v>
      </c>
      <c r="I17">
        <v>63</v>
      </c>
      <c r="J17" s="10">
        <f t="shared" si="1"/>
        <v>78</v>
      </c>
      <c r="K17" s="49">
        <v>3893.9441666666667</v>
      </c>
      <c r="L17" s="49">
        <v>1477.1683333333333</v>
      </c>
      <c r="M17" s="49">
        <v>23077.881666666668</v>
      </c>
      <c r="N17" s="44">
        <f t="shared" si="2"/>
        <v>28448.994166666667</v>
      </c>
    </row>
    <row r="18" spans="1:14" x14ac:dyDescent="0.2">
      <c r="A18" s="4">
        <v>15</v>
      </c>
      <c r="B18" s="15" t="s">
        <v>18</v>
      </c>
      <c r="C18">
        <v>347</v>
      </c>
      <c r="D18">
        <v>91</v>
      </c>
      <c r="E18">
        <v>1237</v>
      </c>
      <c r="F18" s="10">
        <f t="shared" si="0"/>
        <v>1675</v>
      </c>
      <c r="G18" s="73">
        <v>197</v>
      </c>
      <c r="H18">
        <v>45</v>
      </c>
      <c r="I18">
        <v>759</v>
      </c>
      <c r="J18" s="10">
        <f t="shared" si="1"/>
        <v>1001</v>
      </c>
      <c r="K18" s="49">
        <v>171442.16916666666</v>
      </c>
      <c r="L18" s="49">
        <v>39172.011666666665</v>
      </c>
      <c r="M18" s="49">
        <v>449452.47750000004</v>
      </c>
      <c r="N18" s="44">
        <f t="shared" si="2"/>
        <v>660066.65833333333</v>
      </c>
    </row>
    <row r="19" spans="1:14" x14ac:dyDescent="0.2">
      <c r="A19" s="4">
        <v>16</v>
      </c>
      <c r="B19" s="15" t="s">
        <v>19</v>
      </c>
      <c r="C19">
        <v>1143</v>
      </c>
      <c r="D19">
        <v>112</v>
      </c>
      <c r="E19">
        <v>2235</v>
      </c>
      <c r="F19" s="10">
        <f t="shared" si="0"/>
        <v>3490</v>
      </c>
      <c r="G19" s="73">
        <v>645</v>
      </c>
      <c r="H19">
        <v>62</v>
      </c>
      <c r="I19">
        <v>1332</v>
      </c>
      <c r="J19" s="10">
        <f t="shared" si="1"/>
        <v>2039</v>
      </c>
      <c r="K19" s="49">
        <v>501019.46916666668</v>
      </c>
      <c r="L19" s="49">
        <v>37562.28666666666</v>
      </c>
      <c r="M19" s="49">
        <v>720338.36333333328</v>
      </c>
      <c r="N19" s="44">
        <f t="shared" si="2"/>
        <v>1258920.1191666666</v>
      </c>
    </row>
    <row r="20" spans="1:14" x14ac:dyDescent="0.2">
      <c r="A20" s="4">
        <v>17</v>
      </c>
      <c r="B20" s="15" t="s">
        <v>20</v>
      </c>
      <c r="C20">
        <v>9</v>
      </c>
      <c r="D20">
        <v>12</v>
      </c>
      <c r="E20">
        <v>152</v>
      </c>
      <c r="F20" s="10">
        <f t="shared" si="0"/>
        <v>173</v>
      </c>
      <c r="G20" s="73">
        <v>4</v>
      </c>
      <c r="H20">
        <v>6</v>
      </c>
      <c r="I20">
        <v>99</v>
      </c>
      <c r="J20" s="10">
        <f t="shared" si="1"/>
        <v>109</v>
      </c>
      <c r="K20" s="49">
        <v>2150.9041666666667</v>
      </c>
      <c r="L20" s="49">
        <v>2308.1933333333332</v>
      </c>
      <c r="M20" s="49">
        <v>33610.590000000004</v>
      </c>
      <c r="N20" s="44">
        <f t="shared" si="2"/>
        <v>38069.6875</v>
      </c>
    </row>
    <row r="21" spans="1:14" x14ac:dyDescent="0.2">
      <c r="A21" s="4">
        <v>18</v>
      </c>
      <c r="B21" s="15" t="s">
        <v>21</v>
      </c>
      <c r="C21">
        <v>57</v>
      </c>
      <c r="D21">
        <v>30</v>
      </c>
      <c r="E21">
        <v>328</v>
      </c>
      <c r="F21" s="10">
        <f t="shared" si="0"/>
        <v>415</v>
      </c>
      <c r="G21" s="73">
        <v>27</v>
      </c>
      <c r="H21">
        <v>15</v>
      </c>
      <c r="I21">
        <v>181</v>
      </c>
      <c r="J21" s="10">
        <f t="shared" si="1"/>
        <v>223</v>
      </c>
      <c r="K21" s="49">
        <v>15368.556666666665</v>
      </c>
      <c r="L21" s="49">
        <v>5647.8933333333334</v>
      </c>
      <c r="M21" s="49">
        <v>68443.83</v>
      </c>
      <c r="N21" s="44">
        <f t="shared" si="2"/>
        <v>89460.28</v>
      </c>
    </row>
    <row r="22" spans="1:14" x14ac:dyDescent="0.2">
      <c r="A22" s="4">
        <v>19</v>
      </c>
      <c r="B22" s="15" t="s">
        <v>22</v>
      </c>
      <c r="C22">
        <v>45</v>
      </c>
      <c r="D22">
        <v>7</v>
      </c>
      <c r="E22">
        <v>274</v>
      </c>
      <c r="F22" s="10">
        <f t="shared" si="0"/>
        <v>326</v>
      </c>
      <c r="G22" s="73">
        <v>20</v>
      </c>
      <c r="H22">
        <v>4</v>
      </c>
      <c r="I22">
        <v>162</v>
      </c>
      <c r="J22" s="10">
        <f t="shared" si="1"/>
        <v>186</v>
      </c>
      <c r="K22" s="49">
        <v>12443.166666666666</v>
      </c>
      <c r="L22" s="49">
        <v>1553.7166666666669</v>
      </c>
      <c r="M22" s="49">
        <v>62462.909166666672</v>
      </c>
      <c r="N22" s="44">
        <f t="shared" si="2"/>
        <v>76459.79250000001</v>
      </c>
    </row>
    <row r="23" spans="1:14" x14ac:dyDescent="0.2">
      <c r="A23" s="4">
        <v>20</v>
      </c>
      <c r="B23" s="16" t="s">
        <v>23</v>
      </c>
      <c r="C23">
        <v>1</v>
      </c>
      <c r="D23">
        <v>4</v>
      </c>
      <c r="E23">
        <v>183</v>
      </c>
      <c r="F23" s="10">
        <f t="shared" si="0"/>
        <v>188</v>
      </c>
      <c r="G23" s="73">
        <v>1</v>
      </c>
      <c r="H23">
        <v>3</v>
      </c>
      <c r="I23">
        <v>130</v>
      </c>
      <c r="J23" s="10">
        <f t="shared" si="1"/>
        <v>134</v>
      </c>
      <c r="K23" s="49">
        <v>728.91</v>
      </c>
      <c r="L23" s="49">
        <v>1582.36</v>
      </c>
      <c r="M23" s="49">
        <v>45828.206666666665</v>
      </c>
      <c r="N23" s="44">
        <f t="shared" si="2"/>
        <v>48139.476666666662</v>
      </c>
    </row>
    <row r="24" spans="1:14" x14ac:dyDescent="0.2">
      <c r="A24" s="4">
        <v>21</v>
      </c>
      <c r="B24" s="16" t="s">
        <v>24</v>
      </c>
      <c r="C24">
        <v>105</v>
      </c>
      <c r="D24">
        <v>43</v>
      </c>
      <c r="E24">
        <v>640</v>
      </c>
      <c r="F24" s="10">
        <f t="shared" si="0"/>
        <v>788</v>
      </c>
      <c r="G24" s="73">
        <v>51</v>
      </c>
      <c r="H24">
        <v>25</v>
      </c>
      <c r="I24">
        <v>373</v>
      </c>
      <c r="J24" s="10">
        <f t="shared" si="1"/>
        <v>449</v>
      </c>
      <c r="K24" s="49">
        <v>26090.122499999998</v>
      </c>
      <c r="L24" s="49">
        <v>10436.703333333333</v>
      </c>
      <c r="M24" s="49">
        <v>148598.125</v>
      </c>
      <c r="N24" s="44">
        <f t="shared" si="2"/>
        <v>185124.95083333334</v>
      </c>
    </row>
    <row r="25" spans="1:14" x14ac:dyDescent="0.2">
      <c r="A25" s="4">
        <v>22</v>
      </c>
      <c r="B25" s="15" t="s">
        <v>25</v>
      </c>
      <c r="C25">
        <v>108</v>
      </c>
      <c r="D25">
        <v>61</v>
      </c>
      <c r="E25">
        <v>613</v>
      </c>
      <c r="F25" s="10">
        <f t="shared" si="0"/>
        <v>782</v>
      </c>
      <c r="G25" s="73">
        <v>62</v>
      </c>
      <c r="H25">
        <v>32</v>
      </c>
      <c r="I25">
        <v>393</v>
      </c>
      <c r="J25" s="10">
        <f t="shared" si="1"/>
        <v>487</v>
      </c>
      <c r="K25" s="49">
        <v>26811.492499999997</v>
      </c>
      <c r="L25" s="49">
        <v>14350.840833333334</v>
      </c>
      <c r="M25" s="49">
        <v>128413.58833333333</v>
      </c>
      <c r="N25" s="44">
        <f t="shared" si="2"/>
        <v>169575.92166666666</v>
      </c>
    </row>
    <row r="26" spans="1:14" x14ac:dyDescent="0.2">
      <c r="A26" s="4">
        <v>23</v>
      </c>
      <c r="B26" s="15" t="s">
        <v>26</v>
      </c>
      <c r="C26">
        <v>13</v>
      </c>
      <c r="D26">
        <v>1</v>
      </c>
      <c r="E26">
        <v>209</v>
      </c>
      <c r="F26" s="10">
        <f t="shared" si="0"/>
        <v>223</v>
      </c>
      <c r="G26" s="73">
        <v>8</v>
      </c>
      <c r="H26">
        <v>1</v>
      </c>
      <c r="I26">
        <v>134</v>
      </c>
      <c r="J26" s="10">
        <f t="shared" si="1"/>
        <v>143</v>
      </c>
      <c r="K26" s="49">
        <v>4313.2808333333332</v>
      </c>
      <c r="L26" s="49">
        <v>188.97666666666666</v>
      </c>
      <c r="M26" s="49">
        <v>48645.003333333334</v>
      </c>
      <c r="N26" s="44">
        <f t="shared" si="2"/>
        <v>53147.260833333334</v>
      </c>
    </row>
    <row r="27" spans="1:14" x14ac:dyDescent="0.2">
      <c r="A27" s="4">
        <v>30</v>
      </c>
      <c r="B27" s="15" t="s">
        <v>27</v>
      </c>
      <c r="C27">
        <v>3068</v>
      </c>
      <c r="D27">
        <v>605</v>
      </c>
      <c r="E27">
        <v>2818</v>
      </c>
      <c r="F27" s="10">
        <f t="shared" si="0"/>
        <v>6491</v>
      </c>
      <c r="G27" s="73">
        <v>1836</v>
      </c>
      <c r="H27">
        <v>375</v>
      </c>
      <c r="I27">
        <v>1707</v>
      </c>
      <c r="J27" s="10">
        <f t="shared" si="1"/>
        <v>3918</v>
      </c>
      <c r="K27" s="49">
        <v>1243193.9541666666</v>
      </c>
      <c r="L27" s="49">
        <v>206764.93500000003</v>
      </c>
      <c r="M27" s="49">
        <v>812023.07333333336</v>
      </c>
      <c r="N27" s="44">
        <f t="shared" si="2"/>
        <v>2261981.9624999999</v>
      </c>
    </row>
    <row r="28" spans="1:14" x14ac:dyDescent="0.2">
      <c r="A28" s="1"/>
      <c r="B28" s="27" t="s">
        <v>3</v>
      </c>
      <c r="C28" s="50">
        <f>SUM(C4:C27)</f>
        <v>6445</v>
      </c>
      <c r="D28" s="27">
        <f>SUM(D4:D27)</f>
        <v>1361</v>
      </c>
      <c r="E28" s="27">
        <f>SUM(E4:E27)</f>
        <v>16455</v>
      </c>
      <c r="F28" s="28">
        <f>SUM(F4:F27)</f>
        <v>24261</v>
      </c>
      <c r="G28" s="61">
        <f t="shared" ref="G28:N28" si="3">SUM(G4:G27)</f>
        <v>3749</v>
      </c>
      <c r="H28" s="61">
        <f>SUM(H4:H27)</f>
        <v>779</v>
      </c>
      <c r="I28" s="61">
        <f t="shared" si="3"/>
        <v>10110</v>
      </c>
      <c r="J28" s="62">
        <f t="shared" si="3"/>
        <v>14638</v>
      </c>
      <c r="K28" s="47">
        <f t="shared" si="3"/>
        <v>2647976.3916666666</v>
      </c>
      <c r="L28" s="47">
        <f>SUM(L4:L27)</f>
        <v>449887.71750000003</v>
      </c>
      <c r="M28" s="47">
        <f t="shared" si="3"/>
        <v>4834972.1983333332</v>
      </c>
      <c r="N28" s="48">
        <f t="shared" si="3"/>
        <v>7932836.307500001</v>
      </c>
    </row>
    <row r="29" spans="1:14" x14ac:dyDescent="0.2">
      <c r="N29" s="49"/>
    </row>
    <row r="30" spans="1:14" x14ac:dyDescent="0.2">
      <c r="E30" s="70"/>
      <c r="N30" s="49"/>
    </row>
    <row r="31" spans="1:14" x14ac:dyDescent="0.2">
      <c r="N31" s="49"/>
    </row>
    <row r="32" spans="1:14" x14ac:dyDescent="0.2">
      <c r="N32" s="49"/>
    </row>
    <row r="33" spans="14:14" x14ac:dyDescent="0.2">
      <c r="N33" s="49"/>
    </row>
    <row r="34" spans="14:14" x14ac:dyDescent="0.2">
      <c r="N34" s="49"/>
    </row>
    <row r="35" spans="14:14" x14ac:dyDescent="0.2">
      <c r="N35" s="49"/>
    </row>
    <row r="36" spans="14:14" x14ac:dyDescent="0.2">
      <c r="N36" s="49"/>
    </row>
    <row r="37" spans="14:14" x14ac:dyDescent="0.2">
      <c r="N37" s="49"/>
    </row>
    <row r="38" spans="14:14" x14ac:dyDescent="0.2">
      <c r="N38" s="49"/>
    </row>
    <row r="39" spans="14:14" x14ac:dyDescent="0.2">
      <c r="N39" s="49"/>
    </row>
    <row r="40" spans="14:14" x14ac:dyDescent="0.2">
      <c r="N40" s="49"/>
    </row>
    <row r="41" spans="14:14" x14ac:dyDescent="0.2">
      <c r="N41" s="49"/>
    </row>
    <row r="42" spans="14:14" x14ac:dyDescent="0.2">
      <c r="N42" s="49"/>
    </row>
    <row r="43" spans="14:14" x14ac:dyDescent="0.2">
      <c r="N43" s="49"/>
    </row>
    <row r="44" spans="14:14" x14ac:dyDescent="0.2">
      <c r="N44" s="49"/>
    </row>
    <row r="45" spans="14:14" x14ac:dyDescent="0.2">
      <c r="N45" s="49"/>
    </row>
    <row r="46" spans="14:14" x14ac:dyDescent="0.2">
      <c r="N46" s="49"/>
    </row>
    <row r="47" spans="14:14" x14ac:dyDescent="0.2">
      <c r="N47" s="49"/>
    </row>
    <row r="48" spans="14:14" x14ac:dyDescent="0.2">
      <c r="N48" s="49"/>
    </row>
    <row r="49" spans="14:14" x14ac:dyDescent="0.2">
      <c r="N49" s="49"/>
    </row>
    <row r="50" spans="14:14" x14ac:dyDescent="0.2">
      <c r="N50" s="49"/>
    </row>
    <row r="51" spans="14:14" x14ac:dyDescent="0.2">
      <c r="N51" s="49"/>
    </row>
    <row r="52" spans="14:14" x14ac:dyDescent="0.2">
      <c r="N52" s="49"/>
    </row>
    <row r="53" spans="14:14" x14ac:dyDescent="0.2">
      <c r="N53" s="49"/>
    </row>
    <row r="54" spans="14:14" x14ac:dyDescent="0.2">
      <c r="N54" s="49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C1" workbookViewId="0">
      <selection activeCell="K4" sqref="K4"/>
    </sheetView>
  </sheetViews>
  <sheetFormatPr defaultRowHeight="15" x14ac:dyDescent="0.2"/>
  <cols>
    <col min="1" max="1" width="3.33203125" customWidth="1"/>
    <col min="2" max="2" width="11" customWidth="1"/>
    <col min="3" max="3" width="7.33203125" customWidth="1"/>
    <col min="4" max="4" width="6.6640625" customWidth="1"/>
    <col min="5" max="5" width="7.44140625" customWidth="1"/>
    <col min="6" max="6" width="7.5546875" customWidth="1"/>
    <col min="7" max="7" width="7.109375" customWidth="1"/>
    <col min="8" max="8" width="5.109375" bestFit="1" customWidth="1"/>
    <col min="9" max="9" width="8.21875" bestFit="1" customWidth="1"/>
    <col min="10" max="10" width="7.5546875" bestFit="1" customWidth="1"/>
    <col min="11" max="12" width="11.109375" customWidth="1"/>
    <col min="13" max="13" width="12" customWidth="1"/>
    <col min="14" max="14" width="11.44140625" customWidth="1"/>
    <col min="15" max="15" width="3.109375" customWidth="1"/>
  </cols>
  <sheetData>
    <row r="1" spans="1:14" ht="15.75" x14ac:dyDescent="0.25">
      <c r="D1" s="13" t="s">
        <v>66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23</v>
      </c>
      <c r="D4">
        <v>33</v>
      </c>
      <c r="E4">
        <v>401</v>
      </c>
      <c r="F4" s="10">
        <f t="shared" ref="F4:F27" si="0">SUM(C4:E4)</f>
        <v>457</v>
      </c>
      <c r="G4" s="73">
        <v>15</v>
      </c>
      <c r="H4">
        <v>18</v>
      </c>
      <c r="I4">
        <v>245</v>
      </c>
      <c r="J4" s="10">
        <f t="shared" ref="J4:J27" si="1">SUM(G4:I4)</f>
        <v>278</v>
      </c>
      <c r="K4" s="79">
        <v>5293.0258333333331</v>
      </c>
      <c r="L4" s="49">
        <v>7514.9208333333336</v>
      </c>
      <c r="M4" s="49">
        <v>75961.372499999998</v>
      </c>
      <c r="N4" s="44">
        <f t="shared" ref="N4:N27" si="2">SUM(K4:M4)</f>
        <v>88769.319166666668</v>
      </c>
    </row>
    <row r="5" spans="1:14" x14ac:dyDescent="0.2">
      <c r="A5" s="4">
        <v>2</v>
      </c>
      <c r="B5" s="15" t="s">
        <v>5</v>
      </c>
      <c r="C5">
        <v>129</v>
      </c>
      <c r="D5">
        <v>34</v>
      </c>
      <c r="E5">
        <v>605</v>
      </c>
      <c r="F5" s="10">
        <f t="shared" si="0"/>
        <v>768</v>
      </c>
      <c r="G5" s="73">
        <v>75</v>
      </c>
      <c r="H5">
        <v>20</v>
      </c>
      <c r="I5">
        <v>365</v>
      </c>
      <c r="J5" s="10">
        <f t="shared" si="1"/>
        <v>460</v>
      </c>
      <c r="K5" s="49">
        <v>48415.130833333329</v>
      </c>
      <c r="L5" s="49">
        <v>12593.479166666666</v>
      </c>
      <c r="M5" s="49">
        <v>177740.1925</v>
      </c>
      <c r="N5" s="44">
        <f t="shared" si="2"/>
        <v>238748.80249999999</v>
      </c>
    </row>
    <row r="6" spans="1:14" x14ac:dyDescent="0.2">
      <c r="A6" s="4">
        <v>3</v>
      </c>
      <c r="B6" s="15" t="s">
        <v>6</v>
      </c>
      <c r="C6">
        <v>699</v>
      </c>
      <c r="D6">
        <v>122</v>
      </c>
      <c r="E6">
        <v>2971</v>
      </c>
      <c r="F6" s="10">
        <f t="shared" si="0"/>
        <v>3792</v>
      </c>
      <c r="G6" s="73">
        <v>418</v>
      </c>
      <c r="H6">
        <v>70</v>
      </c>
      <c r="I6">
        <v>1864</v>
      </c>
      <c r="J6" s="10">
        <f t="shared" si="1"/>
        <v>2352</v>
      </c>
      <c r="K6" s="49">
        <v>290522.32083333336</v>
      </c>
      <c r="L6" s="49">
        <v>47519.853333333333</v>
      </c>
      <c r="M6" s="49">
        <v>1021699.8675000001</v>
      </c>
      <c r="N6" s="44">
        <f t="shared" si="2"/>
        <v>1359742.0416666667</v>
      </c>
    </row>
    <row r="7" spans="1:14" x14ac:dyDescent="0.2">
      <c r="A7" s="4">
        <v>4</v>
      </c>
      <c r="B7" s="15" t="s">
        <v>7</v>
      </c>
      <c r="C7">
        <v>23</v>
      </c>
      <c r="D7">
        <v>15</v>
      </c>
      <c r="E7">
        <v>302</v>
      </c>
      <c r="F7" s="10">
        <f t="shared" si="0"/>
        <v>340</v>
      </c>
      <c r="G7" s="73">
        <v>14</v>
      </c>
      <c r="H7">
        <v>5</v>
      </c>
      <c r="I7">
        <v>184</v>
      </c>
      <c r="J7" s="10">
        <f t="shared" si="1"/>
        <v>203</v>
      </c>
      <c r="K7" s="49">
        <v>6965.79</v>
      </c>
      <c r="L7" s="49">
        <v>4423.4666666666662</v>
      </c>
      <c r="M7" s="49">
        <v>85094.955833333326</v>
      </c>
      <c r="N7" s="44">
        <f t="shared" si="2"/>
        <v>96484.212499999994</v>
      </c>
    </row>
    <row r="8" spans="1:14" x14ac:dyDescent="0.2">
      <c r="A8" s="4">
        <v>5</v>
      </c>
      <c r="B8" s="15" t="s">
        <v>8</v>
      </c>
      <c r="C8">
        <v>11</v>
      </c>
      <c r="D8">
        <v>7</v>
      </c>
      <c r="E8">
        <v>215</v>
      </c>
      <c r="F8" s="10">
        <f t="shared" si="0"/>
        <v>233</v>
      </c>
      <c r="G8" s="73">
        <v>7</v>
      </c>
      <c r="H8">
        <v>3</v>
      </c>
      <c r="I8">
        <v>119</v>
      </c>
      <c r="J8" s="10">
        <f t="shared" si="1"/>
        <v>129</v>
      </c>
      <c r="K8" s="49">
        <v>3256.0666666666662</v>
      </c>
      <c r="L8" s="39">
        <v>3298.7933333333331</v>
      </c>
      <c r="M8" s="49">
        <v>50422.590833333328</v>
      </c>
      <c r="N8" s="44">
        <f t="shared" si="2"/>
        <v>56977.450833333329</v>
      </c>
    </row>
    <row r="9" spans="1:14" x14ac:dyDescent="0.2">
      <c r="A9" s="4">
        <v>6</v>
      </c>
      <c r="B9" s="15" t="s">
        <v>9</v>
      </c>
      <c r="C9">
        <v>34</v>
      </c>
      <c r="D9">
        <v>17</v>
      </c>
      <c r="E9">
        <v>423</v>
      </c>
      <c r="F9" s="10">
        <f t="shared" si="0"/>
        <v>474</v>
      </c>
      <c r="G9" s="73">
        <v>22</v>
      </c>
      <c r="H9">
        <v>8</v>
      </c>
      <c r="I9">
        <v>295</v>
      </c>
      <c r="J9" s="10">
        <f t="shared" si="1"/>
        <v>325</v>
      </c>
      <c r="K9" s="49">
        <v>16333.340833333334</v>
      </c>
      <c r="L9" s="49">
        <v>5914.501666666667</v>
      </c>
      <c r="M9" s="49">
        <v>125087.69</v>
      </c>
      <c r="N9" s="44">
        <f t="shared" si="2"/>
        <v>147335.5325</v>
      </c>
    </row>
    <row r="10" spans="1:14" x14ac:dyDescent="0.2">
      <c r="A10" s="4">
        <v>7</v>
      </c>
      <c r="B10" s="15" t="s">
        <v>10</v>
      </c>
      <c r="C10">
        <v>71</v>
      </c>
      <c r="D10">
        <v>23</v>
      </c>
      <c r="E10">
        <v>269</v>
      </c>
      <c r="F10" s="10">
        <f t="shared" si="0"/>
        <v>363</v>
      </c>
      <c r="G10" s="73">
        <v>47</v>
      </c>
      <c r="H10">
        <v>13</v>
      </c>
      <c r="I10">
        <v>152</v>
      </c>
      <c r="J10" s="10">
        <f t="shared" si="1"/>
        <v>212</v>
      </c>
      <c r="K10" s="49">
        <v>29298.067500000001</v>
      </c>
      <c r="L10" s="49">
        <v>6010.4199999999992</v>
      </c>
      <c r="M10" s="49">
        <v>66502.355833333335</v>
      </c>
      <c r="N10" s="44">
        <f t="shared" si="2"/>
        <v>101810.84333333334</v>
      </c>
    </row>
    <row r="11" spans="1:14" x14ac:dyDescent="0.2">
      <c r="A11" s="4">
        <v>8</v>
      </c>
      <c r="B11" s="15" t="s">
        <v>11</v>
      </c>
      <c r="C11">
        <v>46</v>
      </c>
      <c r="D11">
        <v>7</v>
      </c>
      <c r="E11">
        <v>588</v>
      </c>
      <c r="F11" s="10">
        <f t="shared" si="0"/>
        <v>641</v>
      </c>
      <c r="G11" s="73">
        <v>27</v>
      </c>
      <c r="H11">
        <v>4</v>
      </c>
      <c r="I11">
        <v>359</v>
      </c>
      <c r="J11" s="10">
        <f t="shared" si="1"/>
        <v>390</v>
      </c>
      <c r="K11" s="49">
        <v>17668.939166666667</v>
      </c>
      <c r="L11" s="49">
        <v>2435.2574999999997</v>
      </c>
      <c r="M11" s="49">
        <v>186299.36000000002</v>
      </c>
      <c r="N11" s="44">
        <f t="shared" si="2"/>
        <v>206403.55666666667</v>
      </c>
    </row>
    <row r="12" spans="1:14" x14ac:dyDescent="0.2">
      <c r="A12" s="4">
        <v>9</v>
      </c>
      <c r="B12" s="15" t="s">
        <v>12</v>
      </c>
      <c r="C12">
        <v>23</v>
      </c>
      <c r="D12">
        <v>10</v>
      </c>
      <c r="E12">
        <v>297</v>
      </c>
      <c r="F12" s="10">
        <f t="shared" si="0"/>
        <v>330</v>
      </c>
      <c r="G12" s="73">
        <v>12</v>
      </c>
      <c r="H12">
        <v>6</v>
      </c>
      <c r="I12">
        <v>200</v>
      </c>
      <c r="J12" s="10">
        <f t="shared" si="1"/>
        <v>218</v>
      </c>
      <c r="K12" s="49">
        <v>4830.3666666666668</v>
      </c>
      <c r="L12" s="49">
        <v>1354.9683333333335</v>
      </c>
      <c r="M12" s="49">
        <v>76062.91333333333</v>
      </c>
      <c r="N12" s="44">
        <f t="shared" si="2"/>
        <v>82248.248333333337</v>
      </c>
    </row>
    <row r="13" spans="1:14" x14ac:dyDescent="0.2">
      <c r="A13" s="4">
        <v>10</v>
      </c>
      <c r="B13" s="15" t="s">
        <v>13</v>
      </c>
      <c r="C13">
        <v>106</v>
      </c>
      <c r="D13">
        <v>38</v>
      </c>
      <c r="E13">
        <v>460</v>
      </c>
      <c r="F13" s="10">
        <f t="shared" si="0"/>
        <v>604</v>
      </c>
      <c r="G13" s="73">
        <v>55</v>
      </c>
      <c r="H13">
        <v>19</v>
      </c>
      <c r="I13">
        <v>297</v>
      </c>
      <c r="J13" s="10">
        <f t="shared" si="1"/>
        <v>371</v>
      </c>
      <c r="K13" s="49">
        <v>35066.189166666671</v>
      </c>
      <c r="L13" s="49">
        <v>12368.4275</v>
      </c>
      <c r="M13" s="49">
        <v>133186.85250000001</v>
      </c>
      <c r="N13" s="44">
        <f t="shared" si="2"/>
        <v>180621.46916666668</v>
      </c>
    </row>
    <row r="14" spans="1:14" x14ac:dyDescent="0.2">
      <c r="A14" s="4">
        <v>11</v>
      </c>
      <c r="B14" s="15" t="s">
        <v>14</v>
      </c>
      <c r="C14">
        <v>9</v>
      </c>
      <c r="E14">
        <v>68</v>
      </c>
      <c r="F14" s="10">
        <f t="shared" si="0"/>
        <v>77</v>
      </c>
      <c r="G14" s="73">
        <v>5</v>
      </c>
      <c r="I14">
        <v>45</v>
      </c>
      <c r="J14" s="10">
        <f t="shared" si="1"/>
        <v>50</v>
      </c>
      <c r="K14" s="49">
        <v>1929.8066666666666</v>
      </c>
      <c r="L14" s="39">
        <v>0</v>
      </c>
      <c r="M14" s="49">
        <v>9284.1558333333323</v>
      </c>
      <c r="N14" s="44">
        <f t="shared" si="2"/>
        <v>11213.9625</v>
      </c>
    </row>
    <row r="15" spans="1:14" x14ac:dyDescent="0.2">
      <c r="A15" s="4">
        <v>12</v>
      </c>
      <c r="B15" s="15" t="s">
        <v>15</v>
      </c>
      <c r="C15">
        <v>235</v>
      </c>
      <c r="D15">
        <v>57</v>
      </c>
      <c r="E15">
        <v>758</v>
      </c>
      <c r="F15" s="10">
        <f t="shared" si="0"/>
        <v>1050</v>
      </c>
      <c r="G15" s="73">
        <v>125</v>
      </c>
      <c r="H15">
        <v>31</v>
      </c>
      <c r="I15">
        <v>473</v>
      </c>
      <c r="J15" s="10">
        <f t="shared" si="1"/>
        <v>629</v>
      </c>
      <c r="K15" s="49">
        <v>98884.153333333321</v>
      </c>
      <c r="L15" s="39">
        <v>22099.122499999998</v>
      </c>
      <c r="M15" s="49">
        <v>224349.87250000003</v>
      </c>
      <c r="N15" s="44">
        <f t="shared" si="2"/>
        <v>345333.14833333332</v>
      </c>
    </row>
    <row r="16" spans="1:14" x14ac:dyDescent="0.2">
      <c r="A16" s="4">
        <v>13</v>
      </c>
      <c r="B16" s="15" t="s">
        <v>16</v>
      </c>
      <c r="C16">
        <v>165</v>
      </c>
      <c r="D16">
        <v>36</v>
      </c>
      <c r="E16">
        <v>449</v>
      </c>
      <c r="F16" s="10">
        <f t="shared" si="0"/>
        <v>650</v>
      </c>
      <c r="G16" s="73">
        <v>95</v>
      </c>
      <c r="H16">
        <v>24</v>
      </c>
      <c r="I16">
        <v>273</v>
      </c>
      <c r="J16" s="10">
        <f t="shared" si="1"/>
        <v>392</v>
      </c>
      <c r="K16" s="49">
        <v>94269.41333333333</v>
      </c>
      <c r="L16" s="49">
        <v>17353.310000000001</v>
      </c>
      <c r="M16" s="49">
        <v>182358.39916666667</v>
      </c>
      <c r="N16" s="44">
        <f t="shared" si="2"/>
        <v>293981.1225</v>
      </c>
    </row>
    <row r="17" spans="1:14" x14ac:dyDescent="0.2">
      <c r="A17" s="4">
        <v>14</v>
      </c>
      <c r="B17" s="15" t="s">
        <v>17</v>
      </c>
      <c r="C17">
        <v>14</v>
      </c>
      <c r="D17">
        <v>7</v>
      </c>
      <c r="E17">
        <v>107</v>
      </c>
      <c r="F17" s="10">
        <f t="shared" si="0"/>
        <v>128</v>
      </c>
      <c r="G17" s="73">
        <v>9</v>
      </c>
      <c r="H17">
        <v>4</v>
      </c>
      <c r="I17">
        <v>64</v>
      </c>
      <c r="J17" s="10">
        <f t="shared" si="1"/>
        <v>77</v>
      </c>
      <c r="K17" s="49">
        <v>3447.5458333333331</v>
      </c>
      <c r="L17" s="49">
        <v>752.75416666666672</v>
      </c>
      <c r="M17" s="49">
        <v>23380.456666666665</v>
      </c>
      <c r="N17" s="44">
        <f t="shared" si="2"/>
        <v>27580.756666666664</v>
      </c>
    </row>
    <row r="18" spans="1:14" x14ac:dyDescent="0.2">
      <c r="A18" s="4">
        <v>15</v>
      </c>
      <c r="B18" s="15" t="s">
        <v>18</v>
      </c>
      <c r="C18">
        <v>352</v>
      </c>
      <c r="D18">
        <v>102</v>
      </c>
      <c r="E18">
        <v>1322</v>
      </c>
      <c r="F18" s="10">
        <f t="shared" si="0"/>
        <v>1776</v>
      </c>
      <c r="G18" s="73">
        <v>204</v>
      </c>
      <c r="H18">
        <v>50</v>
      </c>
      <c r="I18">
        <v>810</v>
      </c>
      <c r="J18" s="10">
        <f t="shared" si="1"/>
        <v>1064</v>
      </c>
      <c r="K18" s="49">
        <v>169543.05333333332</v>
      </c>
      <c r="L18" s="49">
        <v>41991.657500000001</v>
      </c>
      <c r="M18" s="49">
        <v>485572.5008333333</v>
      </c>
      <c r="N18" s="44">
        <f t="shared" si="2"/>
        <v>697107.21166666667</v>
      </c>
    </row>
    <row r="19" spans="1:14" x14ac:dyDescent="0.2">
      <c r="A19" s="4">
        <v>16</v>
      </c>
      <c r="B19" s="15" t="s">
        <v>19</v>
      </c>
      <c r="C19">
        <v>1190</v>
      </c>
      <c r="D19">
        <v>144</v>
      </c>
      <c r="E19">
        <v>2305</v>
      </c>
      <c r="F19" s="10">
        <f t="shared" si="0"/>
        <v>3639</v>
      </c>
      <c r="G19" s="73">
        <v>678</v>
      </c>
      <c r="H19">
        <v>74</v>
      </c>
      <c r="I19">
        <v>1372</v>
      </c>
      <c r="J19" s="10">
        <f t="shared" si="1"/>
        <v>2124</v>
      </c>
      <c r="K19" s="49">
        <v>524576.48750000005</v>
      </c>
      <c r="L19" s="49">
        <v>51140.44</v>
      </c>
      <c r="M19" s="49">
        <v>746108.2416666667</v>
      </c>
      <c r="N19" s="44">
        <f t="shared" si="2"/>
        <v>1321825.1691666667</v>
      </c>
    </row>
    <row r="20" spans="1:14" x14ac:dyDescent="0.2">
      <c r="A20" s="4">
        <v>17</v>
      </c>
      <c r="B20" s="15" t="s">
        <v>20</v>
      </c>
      <c r="C20">
        <v>13</v>
      </c>
      <c r="D20">
        <v>8</v>
      </c>
      <c r="E20">
        <v>149</v>
      </c>
      <c r="F20" s="10">
        <f t="shared" si="0"/>
        <v>170</v>
      </c>
      <c r="G20" s="73">
        <v>6</v>
      </c>
      <c r="H20">
        <v>4</v>
      </c>
      <c r="I20">
        <v>97</v>
      </c>
      <c r="J20" s="10">
        <f t="shared" si="1"/>
        <v>107</v>
      </c>
      <c r="K20" s="49">
        <v>3836.0291666666667</v>
      </c>
      <c r="L20" s="49">
        <v>2423.1783333333337</v>
      </c>
      <c r="M20" s="49">
        <v>34474.060833333329</v>
      </c>
      <c r="N20" s="44">
        <f t="shared" si="2"/>
        <v>40733.268333333326</v>
      </c>
    </row>
    <row r="21" spans="1:14" x14ac:dyDescent="0.2">
      <c r="A21" s="4">
        <v>18</v>
      </c>
      <c r="B21" s="15" t="s">
        <v>21</v>
      </c>
      <c r="C21">
        <v>57</v>
      </c>
      <c r="D21">
        <v>30</v>
      </c>
      <c r="E21">
        <v>321</v>
      </c>
      <c r="F21" s="10">
        <f t="shared" si="0"/>
        <v>408</v>
      </c>
      <c r="G21" s="73">
        <v>28</v>
      </c>
      <c r="H21">
        <v>15</v>
      </c>
      <c r="I21">
        <v>177</v>
      </c>
      <c r="J21" s="10">
        <f t="shared" si="1"/>
        <v>220</v>
      </c>
      <c r="K21" s="49">
        <v>14130.003333333334</v>
      </c>
      <c r="L21" s="49">
        <v>6003.4975000000004</v>
      </c>
      <c r="M21" s="49">
        <v>72705.53333333334</v>
      </c>
      <c r="N21" s="44">
        <f t="shared" si="2"/>
        <v>92839.034166666679</v>
      </c>
    </row>
    <row r="22" spans="1:14" x14ac:dyDescent="0.2">
      <c r="A22" s="4">
        <v>19</v>
      </c>
      <c r="B22" s="15" t="s">
        <v>22</v>
      </c>
      <c r="C22">
        <v>41</v>
      </c>
      <c r="D22">
        <v>9</v>
      </c>
      <c r="E22">
        <v>267</v>
      </c>
      <c r="F22" s="10">
        <f t="shared" si="0"/>
        <v>317</v>
      </c>
      <c r="G22" s="73">
        <v>19</v>
      </c>
      <c r="H22">
        <v>5</v>
      </c>
      <c r="I22">
        <v>156</v>
      </c>
      <c r="J22" s="10">
        <f t="shared" si="1"/>
        <v>180</v>
      </c>
      <c r="K22" s="49">
        <v>12009.573333333334</v>
      </c>
      <c r="L22" s="49">
        <v>2081.17</v>
      </c>
      <c r="M22" s="49">
        <v>61564.208333333336</v>
      </c>
      <c r="N22" s="44">
        <f t="shared" si="2"/>
        <v>75654.951666666675</v>
      </c>
    </row>
    <row r="23" spans="1:14" x14ac:dyDescent="0.2">
      <c r="A23" s="4">
        <v>20</v>
      </c>
      <c r="B23" s="16" t="s">
        <v>23</v>
      </c>
      <c r="C23">
        <v>1</v>
      </c>
      <c r="D23">
        <v>2</v>
      </c>
      <c r="E23">
        <v>194</v>
      </c>
      <c r="F23" s="10">
        <f t="shared" si="0"/>
        <v>197</v>
      </c>
      <c r="G23" s="73">
        <v>1</v>
      </c>
      <c r="H23">
        <v>2</v>
      </c>
      <c r="I23">
        <v>134</v>
      </c>
      <c r="J23" s="10">
        <f t="shared" si="1"/>
        <v>137</v>
      </c>
      <c r="K23" s="49">
        <v>728.91</v>
      </c>
      <c r="L23" s="49">
        <v>845.95333333333338</v>
      </c>
      <c r="M23" s="49">
        <v>49451.393333333333</v>
      </c>
      <c r="N23" s="44">
        <f t="shared" si="2"/>
        <v>51026.256666666668</v>
      </c>
    </row>
    <row r="24" spans="1:14" x14ac:dyDescent="0.2">
      <c r="A24" s="4">
        <v>21</v>
      </c>
      <c r="B24" s="16" t="s">
        <v>24</v>
      </c>
      <c r="C24">
        <v>96</v>
      </c>
      <c r="D24">
        <v>59</v>
      </c>
      <c r="E24">
        <v>631</v>
      </c>
      <c r="F24" s="10">
        <f t="shared" si="0"/>
        <v>786</v>
      </c>
      <c r="G24" s="73">
        <v>45</v>
      </c>
      <c r="H24">
        <v>33</v>
      </c>
      <c r="I24">
        <v>370</v>
      </c>
      <c r="J24" s="10">
        <f t="shared" si="1"/>
        <v>448</v>
      </c>
      <c r="K24" s="49">
        <v>24761.565833333338</v>
      </c>
      <c r="L24" s="49">
        <v>15382.921666666667</v>
      </c>
      <c r="M24" s="49">
        <v>152069.28750000001</v>
      </c>
      <c r="N24" s="44">
        <f t="shared" si="2"/>
        <v>192213.77500000002</v>
      </c>
    </row>
    <row r="25" spans="1:14" x14ac:dyDescent="0.2">
      <c r="A25" s="4">
        <v>22</v>
      </c>
      <c r="B25" s="15" t="s">
        <v>25</v>
      </c>
      <c r="C25">
        <v>101</v>
      </c>
      <c r="D25">
        <v>63</v>
      </c>
      <c r="E25">
        <v>615</v>
      </c>
      <c r="F25" s="10">
        <f t="shared" si="0"/>
        <v>779</v>
      </c>
      <c r="G25" s="73">
        <v>63</v>
      </c>
      <c r="H25">
        <v>32</v>
      </c>
      <c r="I25">
        <v>398</v>
      </c>
      <c r="J25" s="10">
        <f t="shared" si="1"/>
        <v>493</v>
      </c>
      <c r="K25" s="49">
        <v>29200.025833333333</v>
      </c>
      <c r="L25" s="49">
        <v>14232.681666666665</v>
      </c>
      <c r="M25" s="49">
        <v>136339.38500000001</v>
      </c>
      <c r="N25" s="44">
        <f t="shared" si="2"/>
        <v>179772.0925</v>
      </c>
    </row>
    <row r="26" spans="1:14" x14ac:dyDescent="0.2">
      <c r="A26" s="4">
        <v>23</v>
      </c>
      <c r="B26" s="15" t="s">
        <v>26</v>
      </c>
      <c r="C26">
        <v>14</v>
      </c>
      <c r="D26">
        <v>1</v>
      </c>
      <c r="E26">
        <v>219</v>
      </c>
      <c r="F26" s="10">
        <f t="shared" si="0"/>
        <v>234</v>
      </c>
      <c r="G26" s="73">
        <v>9</v>
      </c>
      <c r="H26">
        <v>1</v>
      </c>
      <c r="I26">
        <v>139</v>
      </c>
      <c r="J26" s="10">
        <f t="shared" si="1"/>
        <v>149</v>
      </c>
      <c r="K26" s="49">
        <v>4395.1591666666673</v>
      </c>
      <c r="L26" s="49">
        <v>188.97666666666666</v>
      </c>
      <c r="M26" s="49">
        <v>51559.364999999998</v>
      </c>
      <c r="N26" s="44">
        <f t="shared" si="2"/>
        <v>56143.500833333332</v>
      </c>
    </row>
    <row r="27" spans="1:14" x14ac:dyDescent="0.2">
      <c r="A27" s="4">
        <v>30</v>
      </c>
      <c r="B27" s="15" t="s">
        <v>27</v>
      </c>
      <c r="C27">
        <v>3168</v>
      </c>
      <c r="D27">
        <v>665</v>
      </c>
      <c r="E27">
        <v>2906</v>
      </c>
      <c r="F27" s="10">
        <f t="shared" si="0"/>
        <v>6739</v>
      </c>
      <c r="G27" s="73">
        <v>1898</v>
      </c>
      <c r="H27">
        <v>411</v>
      </c>
      <c r="I27">
        <v>1761</v>
      </c>
      <c r="J27" s="10">
        <f t="shared" si="1"/>
        <v>4070</v>
      </c>
      <c r="K27" s="49">
        <v>1262983.3016666665</v>
      </c>
      <c r="L27" s="49">
        <v>217774.94916666669</v>
      </c>
      <c r="M27" s="49">
        <v>853981.375</v>
      </c>
      <c r="N27" s="44">
        <f t="shared" si="2"/>
        <v>2334739.6258333335</v>
      </c>
    </row>
    <row r="28" spans="1:14" x14ac:dyDescent="0.2">
      <c r="A28" s="1"/>
      <c r="B28" s="27" t="s">
        <v>3</v>
      </c>
      <c r="C28" s="50">
        <f>SUM(C4:C27)</f>
        <v>6621</v>
      </c>
      <c r="D28" s="27">
        <f>SUM(D4:D27)</f>
        <v>1489</v>
      </c>
      <c r="E28" s="27">
        <f>SUM(E4:E27)</f>
        <v>16842</v>
      </c>
      <c r="F28" s="28">
        <f>SUM(F4:F27)</f>
        <v>24952</v>
      </c>
      <c r="G28" s="61">
        <f t="shared" ref="G28:N28" si="3">SUM(G4:G27)</f>
        <v>3877</v>
      </c>
      <c r="H28" s="61">
        <f>SUM(H4:H27)</f>
        <v>852</v>
      </c>
      <c r="I28" s="61">
        <f t="shared" si="3"/>
        <v>10349</v>
      </c>
      <c r="J28" s="62">
        <f t="shared" si="3"/>
        <v>15078</v>
      </c>
      <c r="K28" s="47">
        <f t="shared" si="3"/>
        <v>2702344.2658333331</v>
      </c>
      <c r="L28" s="47">
        <f>SUM(L4:L27)</f>
        <v>495704.70083333342</v>
      </c>
      <c r="M28" s="47">
        <f t="shared" si="3"/>
        <v>5081256.3858333342</v>
      </c>
      <c r="N28" s="48">
        <f t="shared" si="3"/>
        <v>8279305.3525000019</v>
      </c>
    </row>
    <row r="29" spans="1:14" x14ac:dyDescent="0.2">
      <c r="N29" s="49"/>
    </row>
    <row r="30" spans="1:14" x14ac:dyDescent="0.2">
      <c r="E30" s="70"/>
      <c r="N30" s="49"/>
    </row>
    <row r="31" spans="1:14" x14ac:dyDescent="0.2">
      <c r="N31" s="49"/>
    </row>
    <row r="32" spans="1:14" x14ac:dyDescent="0.2">
      <c r="N32" s="49"/>
    </row>
    <row r="33" spans="14:14" x14ac:dyDescent="0.2">
      <c r="N33" s="49"/>
    </row>
    <row r="34" spans="14:14" x14ac:dyDescent="0.2">
      <c r="N34" s="49"/>
    </row>
    <row r="35" spans="14:14" x14ac:dyDescent="0.2">
      <c r="N35" s="49"/>
    </row>
    <row r="36" spans="14:14" x14ac:dyDescent="0.2">
      <c r="N36" s="49"/>
    </row>
    <row r="37" spans="14:14" x14ac:dyDescent="0.2">
      <c r="N37" s="49"/>
    </row>
    <row r="38" spans="14:14" x14ac:dyDescent="0.2">
      <c r="N38" s="49"/>
    </row>
    <row r="39" spans="14:14" x14ac:dyDescent="0.2">
      <c r="N39" s="49"/>
    </row>
    <row r="40" spans="14:14" x14ac:dyDescent="0.2">
      <c r="N40" s="49"/>
    </row>
    <row r="41" spans="14:14" x14ac:dyDescent="0.2">
      <c r="N41" s="49"/>
    </row>
    <row r="42" spans="14:14" x14ac:dyDescent="0.2">
      <c r="N42" s="49"/>
    </row>
    <row r="43" spans="14:14" x14ac:dyDescent="0.2">
      <c r="N43" s="49"/>
    </row>
    <row r="44" spans="14:14" x14ac:dyDescent="0.2">
      <c r="N44" s="49"/>
    </row>
    <row r="45" spans="14:14" x14ac:dyDescent="0.2">
      <c r="N45" s="49"/>
    </row>
    <row r="46" spans="14:14" x14ac:dyDescent="0.2">
      <c r="N46" s="49"/>
    </row>
    <row r="47" spans="14:14" x14ac:dyDescent="0.2">
      <c r="N47" s="49"/>
    </row>
    <row r="48" spans="14:14" x14ac:dyDescent="0.2">
      <c r="N48" s="49"/>
    </row>
    <row r="49" spans="14:14" x14ac:dyDescent="0.2">
      <c r="N49" s="49"/>
    </row>
    <row r="50" spans="14:14" x14ac:dyDescent="0.2">
      <c r="N50" s="49"/>
    </row>
    <row r="51" spans="14:14" x14ac:dyDescent="0.2">
      <c r="N51" s="49"/>
    </row>
    <row r="52" spans="14:14" x14ac:dyDescent="0.2">
      <c r="N52" s="49"/>
    </row>
    <row r="53" spans="14:14" x14ac:dyDescent="0.2">
      <c r="N53" s="49"/>
    </row>
    <row r="54" spans="14:14" x14ac:dyDescent="0.2">
      <c r="N54" s="49"/>
    </row>
    <row r="55" spans="14:14" x14ac:dyDescent="0.2">
      <c r="N55" s="4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N31" sqref="N31"/>
    </sheetView>
  </sheetViews>
  <sheetFormatPr defaultRowHeight="15" x14ac:dyDescent="0.2"/>
  <cols>
    <col min="1" max="1" width="4.109375" customWidth="1"/>
    <col min="2" max="2" width="11" customWidth="1"/>
    <col min="3" max="3" width="6.44140625" customWidth="1"/>
    <col min="4" max="4" width="6.88671875" customWidth="1"/>
    <col min="5" max="5" width="7.5546875" customWidth="1"/>
    <col min="6" max="6" width="7.6640625" customWidth="1"/>
    <col min="7" max="7" width="6.5546875" customWidth="1"/>
    <col min="8" max="8" width="6.44140625" customWidth="1"/>
    <col min="9" max="9" width="7.33203125" customWidth="1"/>
    <col min="10" max="10" width="7.6640625" customWidth="1"/>
    <col min="11" max="11" width="11.109375" customWidth="1"/>
    <col min="12" max="12" width="11.6640625" customWidth="1"/>
    <col min="13" max="13" width="12" customWidth="1"/>
    <col min="14" max="14" width="11.44140625" customWidth="1"/>
  </cols>
  <sheetData>
    <row r="1" spans="1:14" ht="15.75" x14ac:dyDescent="0.25">
      <c r="D1" s="13" t="s">
        <v>35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4" t="s">
        <v>0</v>
      </c>
      <c r="D3" s="34" t="s">
        <v>1</v>
      </c>
      <c r="E3" s="34" t="s">
        <v>2</v>
      </c>
      <c r="F3" s="35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 s="21">
        <v>32</v>
      </c>
      <c r="D4" s="21">
        <v>30</v>
      </c>
      <c r="E4" s="21">
        <v>385</v>
      </c>
      <c r="F4" s="7">
        <f>SUM(C4:E4)</f>
        <v>447</v>
      </c>
      <c r="G4" s="19">
        <v>19</v>
      </c>
      <c r="H4" s="19">
        <v>14</v>
      </c>
      <c r="I4" s="19">
        <v>227</v>
      </c>
      <c r="J4" s="20">
        <f>SUM(G4:I4)</f>
        <v>260</v>
      </c>
      <c r="K4" s="23">
        <v>6029.4975000000004</v>
      </c>
      <c r="L4" s="24">
        <v>6592.1483333333335</v>
      </c>
      <c r="M4" s="24">
        <v>77373.47583333333</v>
      </c>
      <c r="N4" s="29">
        <f>SUM(K4:M4)</f>
        <v>89995.121666666659</v>
      </c>
    </row>
    <row r="5" spans="1:14" x14ac:dyDescent="0.2">
      <c r="A5" s="4">
        <v>2</v>
      </c>
      <c r="B5" s="15" t="s">
        <v>5</v>
      </c>
      <c r="C5" s="18">
        <v>80</v>
      </c>
      <c r="D5" s="18">
        <v>64</v>
      </c>
      <c r="E5" s="18">
        <v>702</v>
      </c>
      <c r="F5" s="22">
        <f t="shared" ref="F5:F28" si="0">SUM(C5:E5)</f>
        <v>846</v>
      </c>
      <c r="G5" s="9">
        <v>46</v>
      </c>
      <c r="H5" s="9">
        <v>32</v>
      </c>
      <c r="I5" s="9">
        <v>422</v>
      </c>
      <c r="J5" s="10">
        <f t="shared" ref="J5:J28" si="1">SUM(G5:I5)</f>
        <v>500</v>
      </c>
      <c r="K5" s="25">
        <v>23607.469166666666</v>
      </c>
      <c r="L5" s="26">
        <v>18674.11</v>
      </c>
      <c r="M5" s="26">
        <v>201666.67083333337</v>
      </c>
      <c r="N5" s="30">
        <f t="shared" ref="N5:N27" si="2">SUM(K5:M5)</f>
        <v>243948.25000000003</v>
      </c>
    </row>
    <row r="6" spans="1:14" x14ac:dyDescent="0.2">
      <c r="A6" s="4">
        <v>3</v>
      </c>
      <c r="B6" s="15" t="s">
        <v>6</v>
      </c>
      <c r="C6" s="18">
        <v>325</v>
      </c>
      <c r="D6" s="18">
        <v>198</v>
      </c>
      <c r="E6" s="18">
        <v>2609</v>
      </c>
      <c r="F6" s="22">
        <f t="shared" si="0"/>
        <v>3132</v>
      </c>
      <c r="G6" s="9">
        <v>184</v>
      </c>
      <c r="H6" s="9">
        <v>108</v>
      </c>
      <c r="I6" s="9">
        <v>1623</v>
      </c>
      <c r="J6" s="10">
        <f t="shared" si="1"/>
        <v>1915</v>
      </c>
      <c r="K6" s="25">
        <v>138066.33749999999</v>
      </c>
      <c r="L6" s="26">
        <v>76776.017500000002</v>
      </c>
      <c r="M6" s="26">
        <v>842985</v>
      </c>
      <c r="N6" s="30">
        <f t="shared" si="2"/>
        <v>1057827.355</v>
      </c>
    </row>
    <row r="7" spans="1:14" x14ac:dyDescent="0.2">
      <c r="A7" s="4">
        <v>4</v>
      </c>
      <c r="B7" s="15" t="s">
        <v>7</v>
      </c>
      <c r="C7" s="18">
        <v>30</v>
      </c>
      <c r="D7" s="18">
        <v>8</v>
      </c>
      <c r="E7" s="18">
        <v>365</v>
      </c>
      <c r="F7" s="22">
        <f t="shared" si="0"/>
        <v>403</v>
      </c>
      <c r="G7" s="9">
        <v>16</v>
      </c>
      <c r="H7" s="9">
        <v>4</v>
      </c>
      <c r="I7" s="9">
        <v>217</v>
      </c>
      <c r="J7" s="10">
        <f t="shared" si="1"/>
        <v>237</v>
      </c>
      <c r="K7" s="25">
        <v>10074.783333333333</v>
      </c>
      <c r="L7" s="26">
        <v>2532.4433333333332</v>
      </c>
      <c r="M7" s="26">
        <v>106196.51250000001</v>
      </c>
      <c r="N7" s="30">
        <f t="shared" si="2"/>
        <v>118803.73916666668</v>
      </c>
    </row>
    <row r="8" spans="1:14" x14ac:dyDescent="0.2">
      <c r="A8" s="4">
        <v>5</v>
      </c>
      <c r="B8" s="15" t="s">
        <v>8</v>
      </c>
      <c r="C8" s="18">
        <v>10</v>
      </c>
      <c r="D8" s="18">
        <v>11</v>
      </c>
      <c r="E8" s="18">
        <v>170</v>
      </c>
      <c r="F8" s="22">
        <f t="shared" si="0"/>
        <v>191</v>
      </c>
      <c r="G8" s="9">
        <v>6</v>
      </c>
      <c r="H8" s="9">
        <v>5</v>
      </c>
      <c r="I8" s="9">
        <v>102</v>
      </c>
      <c r="J8" s="10">
        <f t="shared" si="1"/>
        <v>113</v>
      </c>
      <c r="K8" s="25">
        <v>2453.186666666667</v>
      </c>
      <c r="L8" s="26">
        <v>3158.3066666666668</v>
      </c>
      <c r="M8" s="26">
        <v>37756.918333333335</v>
      </c>
      <c r="N8" s="30">
        <f t="shared" si="2"/>
        <v>43368.411666666667</v>
      </c>
    </row>
    <row r="9" spans="1:14" x14ac:dyDescent="0.2">
      <c r="A9" s="4">
        <v>6</v>
      </c>
      <c r="B9" s="15" t="s">
        <v>9</v>
      </c>
      <c r="C9" s="18">
        <v>16</v>
      </c>
      <c r="D9" s="18">
        <v>10</v>
      </c>
      <c r="E9" s="18">
        <v>444</v>
      </c>
      <c r="F9" s="22">
        <f t="shared" si="0"/>
        <v>470</v>
      </c>
      <c r="G9" s="9">
        <v>11</v>
      </c>
      <c r="H9" s="9">
        <v>5</v>
      </c>
      <c r="I9" s="9">
        <v>285</v>
      </c>
      <c r="J9" s="10">
        <f t="shared" si="1"/>
        <v>301</v>
      </c>
      <c r="K9" s="25">
        <v>7031.5591666666669</v>
      </c>
      <c r="L9" s="26">
        <v>4972.1966666666667</v>
      </c>
      <c r="M9" s="26">
        <v>127359.765</v>
      </c>
      <c r="N9" s="30">
        <f t="shared" si="2"/>
        <v>139363.52083333334</v>
      </c>
    </row>
    <row r="10" spans="1:14" x14ac:dyDescent="0.2">
      <c r="A10" s="4">
        <v>7</v>
      </c>
      <c r="B10" s="15" t="s">
        <v>10</v>
      </c>
      <c r="C10" s="18">
        <v>46</v>
      </c>
      <c r="D10" s="18">
        <v>27</v>
      </c>
      <c r="E10" s="18">
        <v>297</v>
      </c>
      <c r="F10" s="22">
        <f t="shared" si="0"/>
        <v>370</v>
      </c>
      <c r="G10" s="9">
        <v>28</v>
      </c>
      <c r="H10" s="9">
        <v>16</v>
      </c>
      <c r="I10" s="9">
        <v>166</v>
      </c>
      <c r="J10" s="10">
        <f t="shared" si="1"/>
        <v>210</v>
      </c>
      <c r="K10" s="25">
        <v>17074.254166666669</v>
      </c>
      <c r="L10" s="26">
        <v>7922.416666666667</v>
      </c>
      <c r="M10" s="26">
        <v>74235.015833333338</v>
      </c>
      <c r="N10" s="30">
        <f t="shared" si="2"/>
        <v>99231.686666666676</v>
      </c>
    </row>
    <row r="11" spans="1:14" x14ac:dyDescent="0.2">
      <c r="A11" s="4">
        <v>8</v>
      </c>
      <c r="B11" s="15" t="s">
        <v>11</v>
      </c>
      <c r="C11" s="18">
        <v>19</v>
      </c>
      <c r="D11" s="18">
        <v>18</v>
      </c>
      <c r="E11" s="18">
        <v>485</v>
      </c>
      <c r="F11" s="22">
        <f t="shared" si="0"/>
        <v>522</v>
      </c>
      <c r="G11" s="9">
        <v>11</v>
      </c>
      <c r="H11" s="9">
        <v>10</v>
      </c>
      <c r="I11" s="9">
        <v>294</v>
      </c>
      <c r="J11" s="10">
        <f t="shared" si="1"/>
        <v>315</v>
      </c>
      <c r="K11" s="25">
        <v>7461.0250000000005</v>
      </c>
      <c r="L11" s="26">
        <v>5146.0066666666671</v>
      </c>
      <c r="M11" s="26">
        <v>148548.32416666666</v>
      </c>
      <c r="N11" s="30">
        <f t="shared" si="2"/>
        <v>161155.35583333333</v>
      </c>
    </row>
    <row r="12" spans="1:14" x14ac:dyDescent="0.2">
      <c r="A12" s="4">
        <v>9</v>
      </c>
      <c r="B12" s="15" t="s">
        <v>12</v>
      </c>
      <c r="C12" s="18">
        <v>9</v>
      </c>
      <c r="D12" s="18">
        <v>19</v>
      </c>
      <c r="E12" s="18">
        <v>280</v>
      </c>
      <c r="F12" s="22">
        <f t="shared" si="0"/>
        <v>308</v>
      </c>
      <c r="G12" s="9">
        <v>6</v>
      </c>
      <c r="H12" s="9">
        <v>12</v>
      </c>
      <c r="I12" s="9">
        <v>188</v>
      </c>
      <c r="J12" s="10">
        <f t="shared" si="1"/>
        <v>206</v>
      </c>
      <c r="K12" s="25">
        <v>3467.8366666666666</v>
      </c>
      <c r="L12" s="26">
        <v>4556.4783333333326</v>
      </c>
      <c r="M12" s="26">
        <v>68130.14</v>
      </c>
      <c r="N12" s="30">
        <f t="shared" si="2"/>
        <v>76154.455000000002</v>
      </c>
    </row>
    <row r="13" spans="1:14" x14ac:dyDescent="0.2">
      <c r="A13" s="4">
        <v>10</v>
      </c>
      <c r="B13" s="15" t="s">
        <v>13</v>
      </c>
      <c r="C13" s="18">
        <v>35</v>
      </c>
      <c r="D13" s="18">
        <v>22</v>
      </c>
      <c r="E13" s="18">
        <v>467</v>
      </c>
      <c r="F13" s="22">
        <f t="shared" si="0"/>
        <v>524</v>
      </c>
      <c r="G13" s="9">
        <v>21</v>
      </c>
      <c r="H13" s="9">
        <v>17</v>
      </c>
      <c r="I13" s="9">
        <v>289</v>
      </c>
      <c r="J13" s="10">
        <f t="shared" si="1"/>
        <v>327</v>
      </c>
      <c r="K13" s="25">
        <v>12934.35</v>
      </c>
      <c r="L13" s="26">
        <v>8203.4116666666669</v>
      </c>
      <c r="M13" s="26">
        <v>132368.85999999999</v>
      </c>
      <c r="N13" s="30">
        <f t="shared" si="2"/>
        <v>153506.62166666664</v>
      </c>
    </row>
    <row r="14" spans="1:14" x14ac:dyDescent="0.2">
      <c r="A14" s="4">
        <v>11</v>
      </c>
      <c r="B14" s="15" t="s">
        <v>14</v>
      </c>
      <c r="C14" s="18">
        <v>7</v>
      </c>
      <c r="D14" s="9">
        <v>0</v>
      </c>
      <c r="E14" s="18">
        <v>75</v>
      </c>
      <c r="F14" s="22">
        <f t="shared" si="0"/>
        <v>82</v>
      </c>
      <c r="G14" s="9">
        <v>5</v>
      </c>
      <c r="H14" s="9">
        <v>0</v>
      </c>
      <c r="I14" s="9">
        <v>50</v>
      </c>
      <c r="J14" s="10">
        <f t="shared" si="1"/>
        <v>55</v>
      </c>
      <c r="K14" s="25">
        <v>1365.0433333333333</v>
      </c>
      <c r="L14" s="26">
        <v>0</v>
      </c>
      <c r="M14" s="26">
        <v>13535.719166666668</v>
      </c>
      <c r="N14" s="30">
        <f t="shared" si="2"/>
        <v>14900.762500000001</v>
      </c>
    </row>
    <row r="15" spans="1:14" x14ac:dyDescent="0.2">
      <c r="A15" s="4">
        <v>12</v>
      </c>
      <c r="B15" s="15" t="s">
        <v>15</v>
      </c>
      <c r="C15" s="18">
        <v>140</v>
      </c>
      <c r="D15" s="18">
        <v>65</v>
      </c>
      <c r="E15" s="18">
        <v>721</v>
      </c>
      <c r="F15" s="22">
        <f t="shared" si="0"/>
        <v>926</v>
      </c>
      <c r="G15" s="9">
        <v>72</v>
      </c>
      <c r="H15" s="9">
        <v>32</v>
      </c>
      <c r="I15" s="9">
        <v>434</v>
      </c>
      <c r="J15" s="10">
        <f t="shared" si="1"/>
        <v>538</v>
      </c>
      <c r="K15" s="25">
        <v>52060.255000000005</v>
      </c>
      <c r="L15" s="26">
        <v>23464.425833333331</v>
      </c>
      <c r="M15" s="26">
        <v>213237.51583333334</v>
      </c>
      <c r="N15" s="30">
        <f t="shared" si="2"/>
        <v>288762.19666666666</v>
      </c>
    </row>
    <row r="16" spans="1:14" x14ac:dyDescent="0.2">
      <c r="A16" s="4">
        <v>13</v>
      </c>
      <c r="B16" s="15" t="s">
        <v>16</v>
      </c>
      <c r="C16" s="18">
        <v>91</v>
      </c>
      <c r="D16" s="18">
        <v>70</v>
      </c>
      <c r="E16" s="18">
        <v>513</v>
      </c>
      <c r="F16" s="22">
        <f t="shared" si="0"/>
        <v>674</v>
      </c>
      <c r="G16" s="9">
        <v>56</v>
      </c>
      <c r="H16" s="9">
        <v>38</v>
      </c>
      <c r="I16" s="9">
        <v>299</v>
      </c>
      <c r="J16" s="10">
        <f t="shared" si="1"/>
        <v>393</v>
      </c>
      <c r="K16" s="25">
        <v>54179.58</v>
      </c>
      <c r="L16" s="26">
        <v>30461.23166666667</v>
      </c>
      <c r="M16" s="26">
        <v>199359.34416666665</v>
      </c>
      <c r="N16" s="30">
        <f t="shared" si="2"/>
        <v>284000.15583333332</v>
      </c>
    </row>
    <row r="17" spans="1:14" x14ac:dyDescent="0.2">
      <c r="A17" s="4">
        <v>14</v>
      </c>
      <c r="B17" s="15" t="s">
        <v>17</v>
      </c>
      <c r="C17" s="18">
        <v>2</v>
      </c>
      <c r="D17" s="9">
        <v>0</v>
      </c>
      <c r="E17" s="18">
        <v>96</v>
      </c>
      <c r="F17" s="22">
        <f t="shared" si="0"/>
        <v>98</v>
      </c>
      <c r="G17" s="9">
        <v>1</v>
      </c>
      <c r="H17" s="9">
        <v>0</v>
      </c>
      <c r="I17" s="9">
        <v>60</v>
      </c>
      <c r="J17" s="10">
        <f t="shared" si="1"/>
        <v>61</v>
      </c>
      <c r="K17" s="25">
        <v>714.35</v>
      </c>
      <c r="L17" s="26">
        <v>0</v>
      </c>
      <c r="M17" s="26">
        <v>17715.078333333335</v>
      </c>
      <c r="N17" s="30">
        <f t="shared" si="2"/>
        <v>18429.428333333333</v>
      </c>
    </row>
    <row r="18" spans="1:14" x14ac:dyDescent="0.2">
      <c r="A18" s="4">
        <v>15</v>
      </c>
      <c r="B18" s="15" t="s">
        <v>18</v>
      </c>
      <c r="C18" s="18">
        <v>199</v>
      </c>
      <c r="D18" s="18">
        <v>93</v>
      </c>
      <c r="E18" s="18">
        <v>1160</v>
      </c>
      <c r="F18" s="22">
        <f t="shared" si="0"/>
        <v>1452</v>
      </c>
      <c r="G18" s="9">
        <v>107</v>
      </c>
      <c r="H18" s="9">
        <v>53</v>
      </c>
      <c r="I18" s="9">
        <v>703</v>
      </c>
      <c r="J18" s="10">
        <f t="shared" si="1"/>
        <v>863</v>
      </c>
      <c r="K18" s="25">
        <v>109963.42499999999</v>
      </c>
      <c r="L18" s="26">
        <v>40464.504166666666</v>
      </c>
      <c r="M18" s="26">
        <v>423649.61166666663</v>
      </c>
      <c r="N18" s="30">
        <f t="shared" si="2"/>
        <v>574077.54083333327</v>
      </c>
    </row>
    <row r="19" spans="1:14" x14ac:dyDescent="0.2">
      <c r="A19" s="4">
        <v>16</v>
      </c>
      <c r="B19" s="15" t="s">
        <v>19</v>
      </c>
      <c r="C19" s="18">
        <v>558</v>
      </c>
      <c r="D19" s="18">
        <v>134</v>
      </c>
      <c r="E19" s="18">
        <v>3141</v>
      </c>
      <c r="F19" s="22">
        <f t="shared" si="0"/>
        <v>3833</v>
      </c>
      <c r="G19" s="9">
        <v>315</v>
      </c>
      <c r="H19" s="9">
        <v>76</v>
      </c>
      <c r="I19" s="9">
        <v>1807</v>
      </c>
      <c r="J19" s="10">
        <f t="shared" si="1"/>
        <v>2198</v>
      </c>
      <c r="K19" s="25">
        <v>257334.67500000002</v>
      </c>
      <c r="L19" s="26">
        <v>47128.098333333335</v>
      </c>
      <c r="M19" s="26">
        <v>1049832.3116666668</v>
      </c>
      <c r="N19" s="30">
        <f t="shared" si="2"/>
        <v>1354295.0850000002</v>
      </c>
    </row>
    <row r="20" spans="1:14" x14ac:dyDescent="0.2">
      <c r="A20" s="4">
        <v>17</v>
      </c>
      <c r="B20" s="15" t="s">
        <v>20</v>
      </c>
      <c r="C20" s="18">
        <v>9</v>
      </c>
      <c r="D20" s="18">
        <v>11</v>
      </c>
      <c r="E20" s="18">
        <v>135</v>
      </c>
      <c r="F20" s="22">
        <f t="shared" si="0"/>
        <v>155</v>
      </c>
      <c r="G20" s="9">
        <v>6</v>
      </c>
      <c r="H20" s="9">
        <v>6</v>
      </c>
      <c r="I20" s="9">
        <v>96</v>
      </c>
      <c r="J20" s="10">
        <f t="shared" si="1"/>
        <v>108</v>
      </c>
      <c r="K20" s="25">
        <v>1999.7358333333334</v>
      </c>
      <c r="L20" s="26">
        <v>2726.7066666666665</v>
      </c>
      <c r="M20" s="26">
        <v>31856.824999999997</v>
      </c>
      <c r="N20" s="30">
        <f t="shared" si="2"/>
        <v>36583.267499999994</v>
      </c>
    </row>
    <row r="21" spans="1:14" x14ac:dyDescent="0.2">
      <c r="A21" s="4">
        <v>18</v>
      </c>
      <c r="B21" s="15" t="s">
        <v>21</v>
      </c>
      <c r="C21" s="18">
        <v>50</v>
      </c>
      <c r="D21" s="18">
        <v>21</v>
      </c>
      <c r="E21" s="18">
        <v>354</v>
      </c>
      <c r="F21" s="22">
        <f t="shared" si="0"/>
        <v>425</v>
      </c>
      <c r="G21" s="9">
        <v>29</v>
      </c>
      <c r="H21" s="9">
        <v>8</v>
      </c>
      <c r="I21" s="9">
        <v>185</v>
      </c>
      <c r="J21" s="10">
        <f t="shared" si="1"/>
        <v>222</v>
      </c>
      <c r="K21" s="25">
        <v>12398.164999999999</v>
      </c>
      <c r="L21" s="26">
        <v>4973.6591666666664</v>
      </c>
      <c r="M21" s="26">
        <v>71998.0625</v>
      </c>
      <c r="N21" s="30">
        <f t="shared" si="2"/>
        <v>89369.886666666658</v>
      </c>
    </row>
    <row r="22" spans="1:14" x14ac:dyDescent="0.2">
      <c r="A22" s="4">
        <v>19</v>
      </c>
      <c r="B22" s="15" t="s">
        <v>22</v>
      </c>
      <c r="C22" s="18">
        <v>35</v>
      </c>
      <c r="D22" s="18">
        <v>6</v>
      </c>
      <c r="E22" s="18">
        <v>265</v>
      </c>
      <c r="F22" s="22">
        <f t="shared" si="0"/>
        <v>306</v>
      </c>
      <c r="G22" s="9">
        <v>19</v>
      </c>
      <c r="H22" s="9">
        <v>3</v>
      </c>
      <c r="I22" s="9">
        <v>153</v>
      </c>
      <c r="J22" s="10">
        <f t="shared" si="1"/>
        <v>175</v>
      </c>
      <c r="K22" s="25">
        <v>8634.6433333333334</v>
      </c>
      <c r="L22" s="26">
        <v>1697.8</v>
      </c>
      <c r="M22" s="26">
        <v>54840.543333333335</v>
      </c>
      <c r="N22" s="30">
        <f t="shared" si="2"/>
        <v>65172.986666666664</v>
      </c>
    </row>
    <row r="23" spans="1:14" x14ac:dyDescent="0.2">
      <c r="A23" s="4">
        <v>20</v>
      </c>
      <c r="B23" s="16" t="s">
        <v>23</v>
      </c>
      <c r="C23" s="18">
        <v>4</v>
      </c>
      <c r="D23" s="18">
        <v>3</v>
      </c>
      <c r="E23" s="18">
        <v>141</v>
      </c>
      <c r="F23" s="22">
        <f t="shared" si="0"/>
        <v>148</v>
      </c>
      <c r="G23" s="9">
        <v>2</v>
      </c>
      <c r="H23" s="9">
        <v>2</v>
      </c>
      <c r="I23" s="9">
        <v>98</v>
      </c>
      <c r="J23" s="10">
        <f t="shared" si="1"/>
        <v>102</v>
      </c>
      <c r="K23" s="25">
        <v>1247.22</v>
      </c>
      <c r="L23" s="26">
        <v>832.78</v>
      </c>
      <c r="M23" s="26">
        <v>40020.153333333335</v>
      </c>
      <c r="N23" s="30">
        <f t="shared" si="2"/>
        <v>42100.153333333335</v>
      </c>
    </row>
    <row r="24" spans="1:14" x14ac:dyDescent="0.2">
      <c r="A24" s="4">
        <v>21</v>
      </c>
      <c r="B24" s="16" t="s">
        <v>24</v>
      </c>
      <c r="C24" s="18">
        <v>21</v>
      </c>
      <c r="D24" s="18">
        <v>33</v>
      </c>
      <c r="E24" s="18">
        <v>824</v>
      </c>
      <c r="F24" s="22">
        <f t="shared" si="0"/>
        <v>878</v>
      </c>
      <c r="G24" s="9">
        <v>14</v>
      </c>
      <c r="H24" s="9">
        <v>19</v>
      </c>
      <c r="I24" s="9">
        <v>453</v>
      </c>
      <c r="J24" s="10">
        <f t="shared" si="1"/>
        <v>486</v>
      </c>
      <c r="K24" s="25">
        <v>6834.9124999999995</v>
      </c>
      <c r="L24" s="26">
        <v>9017.5150000000012</v>
      </c>
      <c r="M24" s="26">
        <v>194585.26749999999</v>
      </c>
      <c r="N24" s="30">
        <f t="shared" si="2"/>
        <v>210437.69499999998</v>
      </c>
    </row>
    <row r="25" spans="1:14" x14ac:dyDescent="0.2">
      <c r="A25" s="4">
        <v>22</v>
      </c>
      <c r="B25" s="15" t="s">
        <v>25</v>
      </c>
      <c r="C25" s="18">
        <v>85</v>
      </c>
      <c r="D25" s="18">
        <v>46</v>
      </c>
      <c r="E25" s="18">
        <v>548</v>
      </c>
      <c r="F25" s="22">
        <f t="shared" si="0"/>
        <v>679</v>
      </c>
      <c r="G25" s="9">
        <v>47</v>
      </c>
      <c r="H25" s="9">
        <v>23</v>
      </c>
      <c r="I25" s="9">
        <v>343</v>
      </c>
      <c r="J25" s="10">
        <f t="shared" si="1"/>
        <v>413</v>
      </c>
      <c r="K25" s="25">
        <v>22403.398333333334</v>
      </c>
      <c r="L25" s="26">
        <v>11444.853333333333</v>
      </c>
      <c r="M25" s="26">
        <v>125553.1875</v>
      </c>
      <c r="N25" s="30">
        <f t="shared" si="2"/>
        <v>159401.43916666665</v>
      </c>
    </row>
    <row r="26" spans="1:14" x14ac:dyDescent="0.2">
      <c r="A26" s="4">
        <v>23</v>
      </c>
      <c r="B26" s="15" t="s">
        <v>26</v>
      </c>
      <c r="C26" s="18">
        <v>8</v>
      </c>
      <c r="D26" s="18">
        <v>2</v>
      </c>
      <c r="E26" s="18">
        <v>193</v>
      </c>
      <c r="F26" s="22">
        <f t="shared" si="0"/>
        <v>203</v>
      </c>
      <c r="G26" s="9">
        <v>4</v>
      </c>
      <c r="H26" s="9">
        <v>1</v>
      </c>
      <c r="I26" s="9">
        <v>121</v>
      </c>
      <c r="J26" s="10">
        <f t="shared" si="1"/>
        <v>126</v>
      </c>
      <c r="K26" s="25">
        <v>2384.3083333333334</v>
      </c>
      <c r="L26" s="26">
        <v>668.33</v>
      </c>
      <c r="M26" s="26">
        <v>43999.182499999995</v>
      </c>
      <c r="N26" s="30">
        <f t="shared" si="2"/>
        <v>47051.820833333331</v>
      </c>
    </row>
    <row r="27" spans="1:14" x14ac:dyDescent="0.2">
      <c r="A27" s="4">
        <v>30</v>
      </c>
      <c r="B27" s="15" t="s">
        <v>27</v>
      </c>
      <c r="C27" s="18">
        <v>2023</v>
      </c>
      <c r="D27" s="18">
        <v>445</v>
      </c>
      <c r="E27" s="18">
        <v>4425</v>
      </c>
      <c r="F27" s="22">
        <f t="shared" si="0"/>
        <v>6893</v>
      </c>
      <c r="G27" s="9">
        <v>1154</v>
      </c>
      <c r="H27" s="9">
        <v>260</v>
      </c>
      <c r="I27" s="9">
        <v>2594</v>
      </c>
      <c r="J27" s="10">
        <f t="shared" si="1"/>
        <v>4008</v>
      </c>
      <c r="K27" s="25">
        <v>814105.54333333333</v>
      </c>
      <c r="L27" s="26">
        <v>155644.89416666667</v>
      </c>
      <c r="M27" s="26">
        <v>1373479.6291666667</v>
      </c>
      <c r="N27" s="30">
        <f t="shared" si="2"/>
        <v>2343230.0666666664</v>
      </c>
    </row>
    <row r="28" spans="1:14" x14ac:dyDescent="0.2">
      <c r="A28" s="1"/>
      <c r="B28" s="28" t="s">
        <v>3</v>
      </c>
      <c r="C28" s="27">
        <f>SUM(C4:C27)</f>
        <v>3834</v>
      </c>
      <c r="D28" s="27">
        <f>SUM(D4:D27)</f>
        <v>1336</v>
      </c>
      <c r="E28" s="27">
        <f>SUM(E4:E27)</f>
        <v>18795</v>
      </c>
      <c r="F28" s="28">
        <f t="shared" si="0"/>
        <v>23965</v>
      </c>
      <c r="G28" s="27">
        <f>SUM(G4:G27)</f>
        <v>2179</v>
      </c>
      <c r="H28" s="27">
        <f>SUM(H4:H27)</f>
        <v>744</v>
      </c>
      <c r="I28" s="27">
        <f>SUM(I4:I27)</f>
        <v>11209</v>
      </c>
      <c r="J28" s="27">
        <f t="shared" si="1"/>
        <v>14132</v>
      </c>
      <c r="K28" s="31">
        <f>SUM(K4:K27)</f>
        <v>1573825.5541666667</v>
      </c>
      <c r="L28" s="32">
        <f>SUM(L4:L27)</f>
        <v>467058.33416666673</v>
      </c>
      <c r="M28" s="32">
        <f>SUM(M4:M27)</f>
        <v>5670283.1141666668</v>
      </c>
      <c r="N28" s="33">
        <f>SUM(N4:N27)</f>
        <v>7711167.0025000004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5"/>
  <sheetViews>
    <sheetView topLeftCell="C1" workbookViewId="0">
      <pane ySplit="915" activePane="bottomLeft"/>
      <selection activeCell="F1" sqref="F1"/>
      <selection pane="bottomLeft" activeCell="K5" sqref="K5"/>
    </sheetView>
  </sheetViews>
  <sheetFormatPr defaultRowHeight="15" x14ac:dyDescent="0.2"/>
  <cols>
    <col min="1" max="1" width="3.33203125" customWidth="1"/>
    <col min="2" max="2" width="11" customWidth="1"/>
    <col min="3" max="3" width="7.33203125" customWidth="1"/>
    <col min="4" max="4" width="6.6640625" customWidth="1"/>
    <col min="5" max="5" width="7.44140625" customWidth="1"/>
    <col min="6" max="6" width="7.5546875" customWidth="1"/>
    <col min="7" max="7" width="7.109375" customWidth="1"/>
    <col min="8" max="8" width="5.109375" bestFit="1" customWidth="1"/>
    <col min="9" max="9" width="8.21875" bestFit="1" customWidth="1"/>
    <col min="10" max="10" width="8" bestFit="1" customWidth="1"/>
    <col min="11" max="12" width="11.109375" customWidth="1"/>
    <col min="13" max="13" width="12" customWidth="1"/>
    <col min="14" max="14" width="11.44140625" customWidth="1"/>
    <col min="15" max="15" width="3.109375" customWidth="1"/>
  </cols>
  <sheetData>
    <row r="1" spans="1:14" ht="15.75" x14ac:dyDescent="0.25">
      <c r="D1" s="13" t="s">
        <v>67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28</v>
      </c>
      <c r="D4">
        <v>42</v>
      </c>
      <c r="E4">
        <v>395</v>
      </c>
      <c r="F4" s="10">
        <f t="shared" ref="F4:F27" si="0">SUM(C4:E4)</f>
        <v>465</v>
      </c>
      <c r="G4" s="73">
        <v>14</v>
      </c>
      <c r="H4">
        <v>21</v>
      </c>
      <c r="I4">
        <v>244</v>
      </c>
      <c r="J4" s="10">
        <f t="shared" ref="J4:J27" si="1">SUM(G4:I4)</f>
        <v>279</v>
      </c>
      <c r="K4" s="79">
        <v>5647.5358333333324</v>
      </c>
      <c r="L4" s="49">
        <v>9679.9624999999996</v>
      </c>
      <c r="M4" s="49">
        <v>78823.636666666673</v>
      </c>
      <c r="N4" s="44">
        <f t="shared" ref="N4:N27" si="2">SUM(K4:M4)</f>
        <v>94151.135000000009</v>
      </c>
    </row>
    <row r="5" spans="1:14" x14ac:dyDescent="0.2">
      <c r="A5" s="4">
        <v>2</v>
      </c>
      <c r="B5" s="15" t="s">
        <v>5</v>
      </c>
      <c r="C5">
        <v>138</v>
      </c>
      <c r="D5">
        <v>34</v>
      </c>
      <c r="E5">
        <v>626</v>
      </c>
      <c r="F5" s="10">
        <f t="shared" si="0"/>
        <v>798</v>
      </c>
      <c r="G5" s="73">
        <v>81</v>
      </c>
      <c r="H5">
        <v>20</v>
      </c>
      <c r="I5">
        <v>375</v>
      </c>
      <c r="J5" s="10">
        <f t="shared" si="1"/>
        <v>476</v>
      </c>
      <c r="K5" s="49">
        <v>50845.220833333333</v>
      </c>
      <c r="L5" s="49">
        <v>12499.565000000001</v>
      </c>
      <c r="M5" s="49">
        <v>185198.57416666669</v>
      </c>
      <c r="N5" s="44">
        <f t="shared" si="2"/>
        <v>248543.36000000002</v>
      </c>
    </row>
    <row r="6" spans="1:14" x14ac:dyDescent="0.2">
      <c r="A6" s="4">
        <v>3</v>
      </c>
      <c r="B6" s="15" t="s">
        <v>6</v>
      </c>
      <c r="C6">
        <v>735</v>
      </c>
      <c r="D6">
        <v>108</v>
      </c>
      <c r="E6">
        <v>3058</v>
      </c>
      <c r="F6" s="10">
        <f t="shared" si="0"/>
        <v>3901</v>
      </c>
      <c r="G6" s="73">
        <v>430</v>
      </c>
      <c r="H6">
        <v>70</v>
      </c>
      <c r="I6">
        <v>1918</v>
      </c>
      <c r="J6" s="10">
        <f t="shared" si="1"/>
        <v>2418</v>
      </c>
      <c r="K6" s="49">
        <v>319260.20749999996</v>
      </c>
      <c r="L6" s="49">
        <v>40839.814166666671</v>
      </c>
      <c r="M6" s="49">
        <v>1054822.2316666667</v>
      </c>
      <c r="N6" s="44">
        <f t="shared" si="2"/>
        <v>1414922.2533333334</v>
      </c>
    </row>
    <row r="7" spans="1:14" x14ac:dyDescent="0.2">
      <c r="A7" s="4">
        <v>4</v>
      </c>
      <c r="B7" s="15" t="s">
        <v>7</v>
      </c>
      <c r="C7">
        <v>17</v>
      </c>
      <c r="D7">
        <v>10</v>
      </c>
      <c r="E7">
        <v>310</v>
      </c>
      <c r="F7" s="10">
        <f t="shared" si="0"/>
        <v>337</v>
      </c>
      <c r="G7" s="73">
        <v>13</v>
      </c>
      <c r="H7">
        <v>5</v>
      </c>
      <c r="I7">
        <v>188</v>
      </c>
      <c r="J7" s="10">
        <f t="shared" si="1"/>
        <v>206</v>
      </c>
      <c r="K7" s="49">
        <v>6450.123333333333</v>
      </c>
      <c r="L7" s="49">
        <v>3020.5499999999997</v>
      </c>
      <c r="M7" s="49">
        <v>87022.747499999998</v>
      </c>
      <c r="N7" s="44">
        <f t="shared" si="2"/>
        <v>96493.420833333337</v>
      </c>
    </row>
    <row r="8" spans="1:14" x14ac:dyDescent="0.2">
      <c r="A8" s="4">
        <v>5</v>
      </c>
      <c r="B8" s="15" t="s">
        <v>8</v>
      </c>
      <c r="C8">
        <v>14</v>
      </c>
      <c r="D8">
        <v>7</v>
      </c>
      <c r="E8">
        <v>209</v>
      </c>
      <c r="F8" s="10">
        <f t="shared" si="0"/>
        <v>230</v>
      </c>
      <c r="G8" s="73">
        <v>7</v>
      </c>
      <c r="H8">
        <v>3</v>
      </c>
      <c r="I8">
        <v>118</v>
      </c>
      <c r="J8" s="10">
        <f t="shared" si="1"/>
        <v>128</v>
      </c>
      <c r="K8" s="49">
        <v>3946.290833333333</v>
      </c>
      <c r="L8" s="39">
        <v>2665.0650000000001</v>
      </c>
      <c r="M8" s="49">
        <v>48400.53833333333</v>
      </c>
      <c r="N8" s="44">
        <f t="shared" si="2"/>
        <v>55011.894166666665</v>
      </c>
    </row>
    <row r="9" spans="1:14" x14ac:dyDescent="0.2">
      <c r="A9" s="4">
        <v>6</v>
      </c>
      <c r="B9" s="15" t="s">
        <v>9</v>
      </c>
      <c r="C9">
        <v>40</v>
      </c>
      <c r="D9">
        <v>17</v>
      </c>
      <c r="E9">
        <v>430</v>
      </c>
      <c r="F9" s="10">
        <f t="shared" si="0"/>
        <v>487</v>
      </c>
      <c r="G9" s="73">
        <v>27</v>
      </c>
      <c r="H9">
        <v>9</v>
      </c>
      <c r="I9">
        <v>299</v>
      </c>
      <c r="J9" s="10">
        <f t="shared" si="1"/>
        <v>335</v>
      </c>
      <c r="K9" s="49">
        <v>18713.651666666668</v>
      </c>
      <c r="L9" s="49">
        <v>7759.0824999999995</v>
      </c>
      <c r="M9" s="49">
        <v>129412.18333333333</v>
      </c>
      <c r="N9" s="44">
        <f t="shared" si="2"/>
        <v>155884.91750000001</v>
      </c>
    </row>
    <row r="10" spans="1:14" x14ac:dyDescent="0.2">
      <c r="A10" s="4">
        <v>7</v>
      </c>
      <c r="B10" s="15" t="s">
        <v>10</v>
      </c>
      <c r="C10">
        <v>68</v>
      </c>
      <c r="D10">
        <v>28</v>
      </c>
      <c r="E10">
        <v>291</v>
      </c>
      <c r="F10" s="10">
        <f t="shared" si="0"/>
        <v>387</v>
      </c>
      <c r="G10" s="73">
        <v>43</v>
      </c>
      <c r="H10">
        <v>14</v>
      </c>
      <c r="I10">
        <v>165</v>
      </c>
      <c r="J10" s="10">
        <f t="shared" si="1"/>
        <v>222</v>
      </c>
      <c r="K10" s="49">
        <v>27468.804999999997</v>
      </c>
      <c r="L10" s="49">
        <v>6467.814166666667</v>
      </c>
      <c r="M10" s="49">
        <v>70995.35083333333</v>
      </c>
      <c r="N10" s="44">
        <f t="shared" si="2"/>
        <v>104931.97</v>
      </c>
    </row>
    <row r="11" spans="1:14" x14ac:dyDescent="0.2">
      <c r="A11" s="4">
        <v>8</v>
      </c>
      <c r="B11" s="15" t="s">
        <v>11</v>
      </c>
      <c r="C11">
        <v>45</v>
      </c>
      <c r="D11">
        <v>13</v>
      </c>
      <c r="E11">
        <v>597</v>
      </c>
      <c r="F11" s="10">
        <f t="shared" si="0"/>
        <v>655</v>
      </c>
      <c r="G11" s="73">
        <v>26</v>
      </c>
      <c r="H11">
        <v>8</v>
      </c>
      <c r="I11">
        <v>363</v>
      </c>
      <c r="J11" s="10">
        <f t="shared" si="1"/>
        <v>397</v>
      </c>
      <c r="K11" s="49">
        <v>17999.626666666667</v>
      </c>
      <c r="L11" s="49">
        <v>4833.4324999999999</v>
      </c>
      <c r="M11" s="49">
        <v>200245.82499999998</v>
      </c>
      <c r="N11" s="44">
        <f t="shared" si="2"/>
        <v>223078.88416666666</v>
      </c>
    </row>
    <row r="12" spans="1:14" x14ac:dyDescent="0.2">
      <c r="A12" s="4">
        <v>9</v>
      </c>
      <c r="B12" s="15" t="s">
        <v>12</v>
      </c>
      <c r="C12">
        <v>30</v>
      </c>
      <c r="D12">
        <v>7</v>
      </c>
      <c r="E12">
        <v>312</v>
      </c>
      <c r="F12" s="10">
        <f t="shared" si="0"/>
        <v>349</v>
      </c>
      <c r="G12" s="73">
        <v>14</v>
      </c>
      <c r="H12">
        <v>4</v>
      </c>
      <c r="I12">
        <v>209</v>
      </c>
      <c r="J12" s="10">
        <f t="shared" si="1"/>
        <v>227</v>
      </c>
      <c r="K12" s="49">
        <v>5320.5533333333333</v>
      </c>
      <c r="L12" s="49">
        <v>1219.8008333333335</v>
      </c>
      <c r="M12" s="49">
        <v>80715.31</v>
      </c>
      <c r="N12" s="44">
        <f t="shared" si="2"/>
        <v>87255.664166666669</v>
      </c>
    </row>
    <row r="13" spans="1:14" x14ac:dyDescent="0.2">
      <c r="A13" s="4">
        <v>10</v>
      </c>
      <c r="B13" s="15" t="s">
        <v>13</v>
      </c>
      <c r="C13">
        <v>115</v>
      </c>
      <c r="D13">
        <v>47</v>
      </c>
      <c r="E13">
        <v>473</v>
      </c>
      <c r="F13" s="10">
        <f t="shared" si="0"/>
        <v>635</v>
      </c>
      <c r="G13" s="73">
        <v>58</v>
      </c>
      <c r="H13">
        <v>23</v>
      </c>
      <c r="I13">
        <v>303</v>
      </c>
      <c r="J13" s="10">
        <f t="shared" si="1"/>
        <v>384</v>
      </c>
      <c r="K13" s="49">
        <v>37380.221666666665</v>
      </c>
      <c r="L13" s="49">
        <v>15149.029999999999</v>
      </c>
      <c r="M13" s="49">
        <v>136636.69499999998</v>
      </c>
      <c r="N13" s="44">
        <f t="shared" si="2"/>
        <v>189165.94666666666</v>
      </c>
    </row>
    <row r="14" spans="1:14" x14ac:dyDescent="0.2">
      <c r="A14" s="4">
        <v>11</v>
      </c>
      <c r="B14" s="15" t="s">
        <v>14</v>
      </c>
      <c r="C14">
        <v>9</v>
      </c>
      <c r="E14">
        <v>70</v>
      </c>
      <c r="F14" s="10">
        <f t="shared" si="0"/>
        <v>79</v>
      </c>
      <c r="G14" s="73">
        <v>6</v>
      </c>
      <c r="I14">
        <v>46</v>
      </c>
      <c r="J14" s="10">
        <f t="shared" si="1"/>
        <v>52</v>
      </c>
      <c r="K14" s="49">
        <v>2193.23</v>
      </c>
      <c r="L14" s="39">
        <v>0</v>
      </c>
      <c r="M14" s="49">
        <v>9995.775833333335</v>
      </c>
      <c r="N14" s="44">
        <f t="shared" si="2"/>
        <v>12189.005833333335</v>
      </c>
    </row>
    <row r="15" spans="1:14" x14ac:dyDescent="0.2">
      <c r="A15" s="4">
        <v>12</v>
      </c>
      <c r="B15" s="15" t="s">
        <v>15</v>
      </c>
      <c r="C15">
        <v>236</v>
      </c>
      <c r="D15">
        <v>62</v>
      </c>
      <c r="E15">
        <v>777</v>
      </c>
      <c r="F15" s="10">
        <f t="shared" si="0"/>
        <v>1075</v>
      </c>
      <c r="G15" s="73">
        <v>126</v>
      </c>
      <c r="H15">
        <v>35</v>
      </c>
      <c r="I15">
        <v>476</v>
      </c>
      <c r="J15" s="10">
        <f t="shared" si="1"/>
        <v>637</v>
      </c>
      <c r="K15" s="49">
        <v>104914.04083333333</v>
      </c>
      <c r="L15" s="39">
        <v>24061.829999999998</v>
      </c>
      <c r="M15" s="49">
        <v>227345.11583333334</v>
      </c>
      <c r="N15" s="44">
        <f t="shared" si="2"/>
        <v>356320.98666666669</v>
      </c>
    </row>
    <row r="16" spans="1:14" x14ac:dyDescent="0.2">
      <c r="A16" s="4">
        <v>13</v>
      </c>
      <c r="B16" s="15" t="s">
        <v>16</v>
      </c>
      <c r="C16">
        <v>166</v>
      </c>
      <c r="D16">
        <v>38</v>
      </c>
      <c r="E16">
        <v>478</v>
      </c>
      <c r="F16" s="10">
        <f t="shared" si="0"/>
        <v>682</v>
      </c>
      <c r="G16" s="73">
        <v>105</v>
      </c>
      <c r="H16">
        <v>23</v>
      </c>
      <c r="I16">
        <v>287</v>
      </c>
      <c r="J16" s="10">
        <f t="shared" si="1"/>
        <v>415</v>
      </c>
      <c r="K16" s="49">
        <v>92245.594999999987</v>
      </c>
      <c r="L16" s="49">
        <v>17937.183333333334</v>
      </c>
      <c r="M16" s="49">
        <v>190133.52583333335</v>
      </c>
      <c r="N16" s="44">
        <f t="shared" si="2"/>
        <v>300316.3041666667</v>
      </c>
    </row>
    <row r="17" spans="1:14" x14ac:dyDescent="0.2">
      <c r="A17" s="4">
        <v>14</v>
      </c>
      <c r="B17" s="15" t="s">
        <v>17</v>
      </c>
      <c r="C17">
        <v>13</v>
      </c>
      <c r="D17">
        <v>5</v>
      </c>
      <c r="E17">
        <v>107</v>
      </c>
      <c r="F17" s="10">
        <f t="shared" si="0"/>
        <v>125</v>
      </c>
      <c r="G17" s="73">
        <v>9</v>
      </c>
      <c r="H17">
        <v>4</v>
      </c>
      <c r="I17">
        <v>66</v>
      </c>
      <c r="J17" s="10">
        <f t="shared" si="1"/>
        <v>79</v>
      </c>
      <c r="K17" s="49">
        <v>3403.6816666666668</v>
      </c>
      <c r="L17" s="49">
        <v>471.13083333333333</v>
      </c>
      <c r="M17" s="49">
        <v>26664.71166666667</v>
      </c>
      <c r="N17" s="44">
        <f t="shared" si="2"/>
        <v>30539.52416666667</v>
      </c>
    </row>
    <row r="18" spans="1:14" x14ac:dyDescent="0.2">
      <c r="A18" s="4">
        <v>15</v>
      </c>
      <c r="B18" s="15" t="s">
        <v>18</v>
      </c>
      <c r="C18">
        <v>342</v>
      </c>
      <c r="D18">
        <v>112</v>
      </c>
      <c r="E18">
        <v>1326</v>
      </c>
      <c r="F18" s="10">
        <f t="shared" si="0"/>
        <v>1780</v>
      </c>
      <c r="G18" s="73">
        <v>194</v>
      </c>
      <c r="H18">
        <v>57</v>
      </c>
      <c r="I18">
        <v>821</v>
      </c>
      <c r="J18" s="10">
        <f t="shared" si="1"/>
        <v>1072</v>
      </c>
      <c r="K18" s="49">
        <v>175492.86083333334</v>
      </c>
      <c r="L18" s="49">
        <v>50102.130000000005</v>
      </c>
      <c r="M18" s="49">
        <v>479439.82666666666</v>
      </c>
      <c r="N18" s="44">
        <f t="shared" si="2"/>
        <v>705034.8175</v>
      </c>
    </row>
    <row r="19" spans="1:14" x14ac:dyDescent="0.2">
      <c r="A19" s="4">
        <v>16</v>
      </c>
      <c r="B19" s="15" t="s">
        <v>19</v>
      </c>
      <c r="C19">
        <v>1220</v>
      </c>
      <c r="D19">
        <v>157</v>
      </c>
      <c r="E19">
        <v>2281</v>
      </c>
      <c r="F19" s="10">
        <f t="shared" si="0"/>
        <v>3658</v>
      </c>
      <c r="G19" s="73">
        <v>686</v>
      </c>
      <c r="H19">
        <v>81</v>
      </c>
      <c r="I19">
        <v>1364</v>
      </c>
      <c r="J19" s="10">
        <f t="shared" si="1"/>
        <v>2131</v>
      </c>
      <c r="K19" s="49">
        <v>549983.54666666663</v>
      </c>
      <c r="L19" s="49">
        <v>61375.426666666666</v>
      </c>
      <c r="M19" s="49">
        <v>746080.14</v>
      </c>
      <c r="N19" s="44">
        <f t="shared" si="2"/>
        <v>1357439.1133333333</v>
      </c>
    </row>
    <row r="20" spans="1:14" x14ac:dyDescent="0.2">
      <c r="A20" s="4">
        <v>17</v>
      </c>
      <c r="B20" s="15" t="s">
        <v>20</v>
      </c>
      <c r="C20">
        <v>12</v>
      </c>
      <c r="D20">
        <v>12</v>
      </c>
      <c r="E20">
        <v>154</v>
      </c>
      <c r="F20" s="10">
        <f t="shared" si="0"/>
        <v>178</v>
      </c>
      <c r="G20" s="73">
        <v>6</v>
      </c>
      <c r="H20">
        <v>6</v>
      </c>
      <c r="I20">
        <v>100</v>
      </c>
      <c r="J20" s="10">
        <f t="shared" si="1"/>
        <v>112</v>
      </c>
      <c r="K20" s="49">
        <v>3035.3700000000003</v>
      </c>
      <c r="L20" s="49">
        <v>3590.4050000000002</v>
      </c>
      <c r="M20" s="49">
        <v>35441.217499999999</v>
      </c>
      <c r="N20" s="44">
        <f t="shared" si="2"/>
        <v>42066.9925</v>
      </c>
    </row>
    <row r="21" spans="1:14" x14ac:dyDescent="0.2">
      <c r="A21" s="4">
        <v>18</v>
      </c>
      <c r="B21" s="15" t="s">
        <v>21</v>
      </c>
      <c r="C21">
        <v>54</v>
      </c>
      <c r="D21">
        <v>28</v>
      </c>
      <c r="E21">
        <v>338</v>
      </c>
      <c r="F21" s="10">
        <f t="shared" si="0"/>
        <v>420</v>
      </c>
      <c r="G21" s="73">
        <v>28</v>
      </c>
      <c r="H21">
        <v>14</v>
      </c>
      <c r="I21">
        <v>185</v>
      </c>
      <c r="J21" s="10">
        <f t="shared" si="1"/>
        <v>227</v>
      </c>
      <c r="K21" s="49">
        <v>14954.571666666665</v>
      </c>
      <c r="L21" s="49">
        <v>5479.4025000000001</v>
      </c>
      <c r="M21" s="49">
        <v>75325.618333333332</v>
      </c>
      <c r="N21" s="44">
        <f t="shared" si="2"/>
        <v>95759.592499999999</v>
      </c>
    </row>
    <row r="22" spans="1:14" x14ac:dyDescent="0.2">
      <c r="A22" s="4">
        <v>19</v>
      </c>
      <c r="B22" s="15" t="s">
        <v>22</v>
      </c>
      <c r="C22">
        <v>41</v>
      </c>
      <c r="D22">
        <v>8</v>
      </c>
      <c r="E22">
        <v>273</v>
      </c>
      <c r="F22" s="10">
        <f t="shared" si="0"/>
        <v>322</v>
      </c>
      <c r="G22" s="73">
        <v>18</v>
      </c>
      <c r="H22">
        <v>4</v>
      </c>
      <c r="I22">
        <v>161</v>
      </c>
      <c r="J22" s="10">
        <f t="shared" si="1"/>
        <v>183</v>
      </c>
      <c r="K22" s="49">
        <v>12922.931666666665</v>
      </c>
      <c r="L22" s="49">
        <v>1481.74</v>
      </c>
      <c r="M22" s="49">
        <v>66578.936666666661</v>
      </c>
      <c r="N22" s="44">
        <f t="shared" si="2"/>
        <v>80983.608333333323</v>
      </c>
    </row>
    <row r="23" spans="1:14" x14ac:dyDescent="0.2">
      <c r="A23" s="4">
        <v>20</v>
      </c>
      <c r="B23" s="16" t="s">
        <v>23</v>
      </c>
      <c r="C23">
        <v>1</v>
      </c>
      <c r="D23">
        <v>3</v>
      </c>
      <c r="E23">
        <v>201</v>
      </c>
      <c r="F23" s="10">
        <f t="shared" si="0"/>
        <v>205</v>
      </c>
      <c r="G23" s="73"/>
      <c r="H23">
        <v>3</v>
      </c>
      <c r="I23">
        <v>140</v>
      </c>
      <c r="J23" s="10">
        <f t="shared" si="1"/>
        <v>143</v>
      </c>
      <c r="K23" s="49">
        <v>118.84166666666668</v>
      </c>
      <c r="L23" s="49">
        <v>1417.5741666666665</v>
      </c>
      <c r="M23" s="49">
        <v>49696.248333333329</v>
      </c>
      <c r="N23" s="44">
        <f t="shared" si="2"/>
        <v>51232.664166666662</v>
      </c>
    </row>
    <row r="24" spans="1:14" x14ac:dyDescent="0.2">
      <c r="A24" s="4">
        <v>21</v>
      </c>
      <c r="B24" s="16" t="s">
        <v>24</v>
      </c>
      <c r="C24">
        <v>99</v>
      </c>
      <c r="D24">
        <v>64</v>
      </c>
      <c r="E24">
        <v>628</v>
      </c>
      <c r="F24" s="10">
        <f t="shared" si="0"/>
        <v>791</v>
      </c>
      <c r="G24" s="73">
        <v>51</v>
      </c>
      <c r="H24">
        <v>35</v>
      </c>
      <c r="I24">
        <v>369</v>
      </c>
      <c r="J24" s="10">
        <f t="shared" si="1"/>
        <v>455</v>
      </c>
      <c r="K24" s="49">
        <v>23717.048333333336</v>
      </c>
      <c r="L24" s="49">
        <v>16493.36</v>
      </c>
      <c r="M24" s="49">
        <v>139068.59416666665</v>
      </c>
      <c r="N24" s="44">
        <f t="shared" si="2"/>
        <v>179279.0025</v>
      </c>
    </row>
    <row r="25" spans="1:14" x14ac:dyDescent="0.2">
      <c r="A25" s="4">
        <v>22</v>
      </c>
      <c r="B25" s="15" t="s">
        <v>25</v>
      </c>
      <c r="C25">
        <v>99</v>
      </c>
      <c r="D25">
        <v>73</v>
      </c>
      <c r="E25">
        <v>635</v>
      </c>
      <c r="F25" s="10">
        <f t="shared" si="0"/>
        <v>807</v>
      </c>
      <c r="G25" s="73">
        <v>62</v>
      </c>
      <c r="H25">
        <v>37</v>
      </c>
      <c r="I25">
        <v>408</v>
      </c>
      <c r="J25" s="10">
        <f t="shared" si="1"/>
        <v>507</v>
      </c>
      <c r="K25" s="49">
        <v>30455.598333333332</v>
      </c>
      <c r="L25" s="49">
        <v>19864.52</v>
      </c>
      <c r="M25" s="49">
        <v>140170.01916666667</v>
      </c>
      <c r="N25" s="44">
        <f t="shared" si="2"/>
        <v>190490.13750000001</v>
      </c>
    </row>
    <row r="26" spans="1:14" x14ac:dyDescent="0.2">
      <c r="A26" s="4">
        <v>23</v>
      </c>
      <c r="B26" s="15" t="s">
        <v>26</v>
      </c>
      <c r="C26">
        <v>14</v>
      </c>
      <c r="D26">
        <v>1</v>
      </c>
      <c r="E26">
        <v>228</v>
      </c>
      <c r="F26" s="10">
        <f t="shared" si="0"/>
        <v>243</v>
      </c>
      <c r="G26" s="73">
        <v>9</v>
      </c>
      <c r="H26">
        <v>1</v>
      </c>
      <c r="I26">
        <v>145</v>
      </c>
      <c r="J26" s="10">
        <f t="shared" si="1"/>
        <v>155</v>
      </c>
      <c r="K26" s="49">
        <v>5115.8466666666664</v>
      </c>
      <c r="L26" s="49">
        <v>188.97666666666666</v>
      </c>
      <c r="M26" s="49">
        <v>52553.301666666666</v>
      </c>
      <c r="N26" s="44">
        <f t="shared" si="2"/>
        <v>57858.125</v>
      </c>
    </row>
    <row r="27" spans="1:14" x14ac:dyDescent="0.2">
      <c r="A27" s="4">
        <v>30</v>
      </c>
      <c r="B27" s="15" t="s">
        <v>27</v>
      </c>
      <c r="C27">
        <v>3279</v>
      </c>
      <c r="D27">
        <v>682</v>
      </c>
      <c r="E27">
        <v>2910</v>
      </c>
      <c r="F27" s="10">
        <f t="shared" si="0"/>
        <v>6871</v>
      </c>
      <c r="G27" s="73">
        <v>1941</v>
      </c>
      <c r="H27">
        <v>421</v>
      </c>
      <c r="I27">
        <v>1766</v>
      </c>
      <c r="J27" s="10">
        <f t="shared" si="1"/>
        <v>4128</v>
      </c>
      <c r="K27" s="49">
        <v>1346813.5091666665</v>
      </c>
      <c r="L27" s="49">
        <v>231975.94333333336</v>
      </c>
      <c r="M27" s="49">
        <v>862078.98833333328</v>
      </c>
      <c r="N27" s="44">
        <f t="shared" si="2"/>
        <v>2440868.4408333329</v>
      </c>
    </row>
    <row r="28" spans="1:14" x14ac:dyDescent="0.2">
      <c r="A28" s="1"/>
      <c r="B28" s="27" t="s">
        <v>3</v>
      </c>
      <c r="C28" s="50">
        <f>SUM(C4:C27)</f>
        <v>6815</v>
      </c>
      <c r="D28" s="27">
        <f>SUM(D4:D27)</f>
        <v>1558</v>
      </c>
      <c r="E28" s="27">
        <f>SUM(E4:E27)</f>
        <v>17107</v>
      </c>
      <c r="F28" s="28">
        <f>SUM(F4:F27)</f>
        <v>25480</v>
      </c>
      <c r="G28" s="61">
        <f t="shared" ref="G28:N28" si="3">SUM(G4:G27)</f>
        <v>3954</v>
      </c>
      <c r="H28" s="61">
        <f>SUM(H4:H27)</f>
        <v>898</v>
      </c>
      <c r="I28" s="61">
        <f t="shared" si="3"/>
        <v>10516</v>
      </c>
      <c r="J28" s="62">
        <f t="shared" si="3"/>
        <v>15368</v>
      </c>
      <c r="K28" s="47">
        <f t="shared" si="3"/>
        <v>2858398.9091666667</v>
      </c>
      <c r="L28" s="47">
        <f>SUM(L4:L27)</f>
        <v>538573.73916666675</v>
      </c>
      <c r="M28" s="47">
        <f t="shared" si="3"/>
        <v>5172845.1124999998</v>
      </c>
      <c r="N28" s="48">
        <f t="shared" si="3"/>
        <v>8569817.7608333342</v>
      </c>
    </row>
    <row r="29" spans="1:14" x14ac:dyDescent="0.2">
      <c r="C29" s="84"/>
      <c r="D29" s="84"/>
      <c r="E29" s="84"/>
      <c r="N29" s="49"/>
    </row>
    <row r="30" spans="1:14" x14ac:dyDescent="0.2">
      <c r="N30" s="49"/>
    </row>
    <row r="31" spans="1:14" x14ac:dyDescent="0.2">
      <c r="N31" s="49"/>
    </row>
    <row r="32" spans="1:14" x14ac:dyDescent="0.2">
      <c r="N32" s="49"/>
    </row>
    <row r="33" spans="14:14" x14ac:dyDescent="0.2">
      <c r="N33" s="49"/>
    </row>
    <row r="34" spans="14:14" x14ac:dyDescent="0.2">
      <c r="N34" s="49"/>
    </row>
    <row r="35" spans="14:14" x14ac:dyDescent="0.2">
      <c r="N35" s="49"/>
    </row>
    <row r="36" spans="14:14" x14ac:dyDescent="0.2">
      <c r="N36" s="49"/>
    </row>
    <row r="37" spans="14:14" x14ac:dyDescent="0.2">
      <c r="N37" s="49"/>
    </row>
    <row r="38" spans="14:14" x14ac:dyDescent="0.2">
      <c r="N38" s="49"/>
    </row>
    <row r="39" spans="14:14" x14ac:dyDescent="0.2">
      <c r="N39" s="49"/>
    </row>
    <row r="40" spans="14:14" x14ac:dyDescent="0.2">
      <c r="N40" s="49"/>
    </row>
    <row r="41" spans="14:14" x14ac:dyDescent="0.2">
      <c r="N41" s="49"/>
    </row>
    <row r="42" spans="14:14" x14ac:dyDescent="0.2">
      <c r="N42" s="49"/>
    </row>
    <row r="43" spans="14:14" x14ac:dyDescent="0.2">
      <c r="N43" s="49"/>
    </row>
    <row r="44" spans="14:14" x14ac:dyDescent="0.2">
      <c r="N44" s="49"/>
    </row>
    <row r="45" spans="14:14" x14ac:dyDescent="0.2">
      <c r="N45" s="49"/>
    </row>
    <row r="46" spans="14:14" x14ac:dyDescent="0.2">
      <c r="N46" s="49"/>
    </row>
    <row r="47" spans="14:14" x14ac:dyDescent="0.2">
      <c r="N47" s="49"/>
    </row>
    <row r="48" spans="14:14" x14ac:dyDescent="0.2">
      <c r="N48" s="49"/>
    </row>
    <row r="49" spans="14:14" x14ac:dyDescent="0.2">
      <c r="N49" s="49"/>
    </row>
    <row r="50" spans="14:14" x14ac:dyDescent="0.2">
      <c r="N50" s="49"/>
    </row>
    <row r="51" spans="14:14" x14ac:dyDescent="0.2">
      <c r="N51" s="49"/>
    </row>
    <row r="52" spans="14:14" x14ac:dyDescent="0.2">
      <c r="N52" s="49"/>
    </row>
    <row r="53" spans="14:14" x14ac:dyDescent="0.2">
      <c r="N53" s="49"/>
    </row>
    <row r="54" spans="14:14" x14ac:dyDescent="0.2">
      <c r="N54" s="49"/>
    </row>
    <row r="55" spans="14:14" x14ac:dyDescent="0.2">
      <c r="N55" s="49"/>
    </row>
  </sheetData>
  <pageMargins left="0.7" right="0.7" top="0.75" bottom="0.75" header="0.3" footer="0.3"/>
  <pageSetup orientation="portrait" r:id="rId1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opLeftCell="D1" workbookViewId="0">
      <selection sqref="A1:XFD1048576"/>
    </sheetView>
  </sheetViews>
  <sheetFormatPr defaultRowHeight="15" x14ac:dyDescent="0.2"/>
  <cols>
    <col min="1" max="1" width="3.33203125" customWidth="1"/>
    <col min="2" max="2" width="11" customWidth="1"/>
    <col min="3" max="3" width="7.33203125" customWidth="1"/>
    <col min="4" max="4" width="6.6640625" customWidth="1"/>
    <col min="5" max="5" width="7.44140625" customWidth="1"/>
    <col min="6" max="6" width="7.5546875" customWidth="1"/>
    <col min="7" max="7" width="7.109375" customWidth="1"/>
    <col min="8" max="8" width="5.109375" bestFit="1" customWidth="1"/>
    <col min="9" max="9" width="8.21875" bestFit="1" customWidth="1"/>
    <col min="10" max="10" width="7.5546875" bestFit="1" customWidth="1"/>
    <col min="11" max="12" width="11.109375" customWidth="1"/>
    <col min="13" max="13" width="12" customWidth="1"/>
    <col min="14" max="14" width="11.44140625" customWidth="1"/>
    <col min="15" max="15" width="3.109375" customWidth="1"/>
  </cols>
  <sheetData>
    <row r="1" spans="1:14" ht="15.75" x14ac:dyDescent="0.25">
      <c r="D1" s="13" t="s">
        <v>69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21</v>
      </c>
      <c r="D4">
        <v>42</v>
      </c>
      <c r="E4">
        <v>408</v>
      </c>
      <c r="F4" s="10">
        <f t="shared" ref="F4:F27" si="0">SUM(C4:E4)</f>
        <v>471</v>
      </c>
      <c r="G4" s="73">
        <v>10</v>
      </c>
      <c r="H4">
        <v>21</v>
      </c>
      <c r="I4">
        <v>247</v>
      </c>
      <c r="J4" s="10">
        <f t="shared" ref="J4:J27" si="1">SUM(G4:I4)</f>
        <v>278</v>
      </c>
      <c r="K4" s="79">
        <v>5238.4691666666668</v>
      </c>
      <c r="L4" s="49">
        <v>8763.126666666667</v>
      </c>
      <c r="M4" s="49">
        <v>83393.537499999991</v>
      </c>
      <c r="N4" s="44">
        <f>SUM(K4:M4)</f>
        <v>97395.133333333331</v>
      </c>
    </row>
    <row r="5" spans="1:14" x14ac:dyDescent="0.2">
      <c r="A5" s="4">
        <v>2</v>
      </c>
      <c r="B5" s="15" t="s">
        <v>5</v>
      </c>
      <c r="C5">
        <v>143</v>
      </c>
      <c r="D5">
        <v>34</v>
      </c>
      <c r="E5">
        <v>616</v>
      </c>
      <c r="F5" s="10">
        <f t="shared" si="0"/>
        <v>793</v>
      </c>
      <c r="G5" s="73">
        <v>77</v>
      </c>
      <c r="H5">
        <v>23</v>
      </c>
      <c r="I5">
        <v>364</v>
      </c>
      <c r="J5" s="10">
        <f t="shared" si="1"/>
        <v>464</v>
      </c>
      <c r="K5" s="49">
        <v>46487.685833333329</v>
      </c>
      <c r="L5" s="49">
        <v>9530.9499999999989</v>
      </c>
      <c r="M5" s="49">
        <v>172236.79416666666</v>
      </c>
      <c r="N5" s="44">
        <f t="shared" ref="N5:N27" si="2">SUM(K5:M5)</f>
        <v>228255.43</v>
      </c>
    </row>
    <row r="6" spans="1:14" x14ac:dyDescent="0.2">
      <c r="A6" s="4">
        <v>3</v>
      </c>
      <c r="B6" s="15" t="s">
        <v>6</v>
      </c>
      <c r="C6">
        <v>799</v>
      </c>
      <c r="D6">
        <v>97</v>
      </c>
      <c r="E6">
        <v>3117</v>
      </c>
      <c r="F6" s="10">
        <f t="shared" si="0"/>
        <v>4013</v>
      </c>
      <c r="G6" s="73">
        <v>460</v>
      </c>
      <c r="H6">
        <v>65</v>
      </c>
      <c r="I6">
        <v>1922</v>
      </c>
      <c r="J6" s="10">
        <f t="shared" si="1"/>
        <v>2447</v>
      </c>
      <c r="K6" s="49">
        <v>336541.71416666667</v>
      </c>
      <c r="L6" s="49">
        <v>35746.619999999995</v>
      </c>
      <c r="M6" s="49">
        <v>1025853.335</v>
      </c>
      <c r="N6" s="44">
        <f t="shared" si="2"/>
        <v>1398141.6691666667</v>
      </c>
    </row>
    <row r="7" spans="1:14" x14ac:dyDescent="0.2">
      <c r="A7" s="4">
        <v>4</v>
      </c>
      <c r="B7" s="15" t="s">
        <v>7</v>
      </c>
      <c r="C7">
        <v>12</v>
      </c>
      <c r="D7">
        <v>9</v>
      </c>
      <c r="E7">
        <v>328</v>
      </c>
      <c r="F7" s="10">
        <f t="shared" si="0"/>
        <v>349</v>
      </c>
      <c r="G7" s="73">
        <v>8</v>
      </c>
      <c r="H7">
        <v>5</v>
      </c>
      <c r="I7">
        <v>195</v>
      </c>
      <c r="J7" s="10">
        <f t="shared" si="1"/>
        <v>208</v>
      </c>
      <c r="K7" s="49">
        <v>5446.4800000000005</v>
      </c>
      <c r="L7" s="49">
        <v>3270.7024999999999</v>
      </c>
      <c r="M7" s="49">
        <v>88596.494999999995</v>
      </c>
      <c r="N7" s="44">
        <f t="shared" si="2"/>
        <v>97313.677499999991</v>
      </c>
    </row>
    <row r="8" spans="1:14" x14ac:dyDescent="0.2">
      <c r="A8" s="4">
        <v>5</v>
      </c>
      <c r="B8" s="15" t="s">
        <v>8</v>
      </c>
      <c r="C8">
        <v>16</v>
      </c>
      <c r="D8">
        <v>7</v>
      </c>
      <c r="E8">
        <v>218</v>
      </c>
      <c r="F8" s="10">
        <f t="shared" si="0"/>
        <v>241</v>
      </c>
      <c r="G8" s="73">
        <v>8</v>
      </c>
      <c r="H8">
        <v>3</v>
      </c>
      <c r="I8">
        <v>123</v>
      </c>
      <c r="J8" s="10">
        <f t="shared" si="1"/>
        <v>134</v>
      </c>
      <c r="K8" s="49">
        <v>4092.5083333333332</v>
      </c>
      <c r="L8" s="39">
        <v>3002.1766666666663</v>
      </c>
      <c r="M8" s="49">
        <v>48646.162500000006</v>
      </c>
      <c r="N8" s="44">
        <f t="shared" si="2"/>
        <v>55740.847500000003</v>
      </c>
    </row>
    <row r="9" spans="1:14" x14ac:dyDescent="0.2">
      <c r="A9" s="4">
        <v>6</v>
      </c>
      <c r="B9" s="15" t="s">
        <v>9</v>
      </c>
      <c r="C9">
        <v>52</v>
      </c>
      <c r="D9">
        <v>17</v>
      </c>
      <c r="E9">
        <v>462</v>
      </c>
      <c r="F9" s="10">
        <f t="shared" si="0"/>
        <v>531</v>
      </c>
      <c r="G9" s="73">
        <v>30</v>
      </c>
      <c r="H9">
        <v>9</v>
      </c>
      <c r="I9">
        <v>315</v>
      </c>
      <c r="J9" s="10">
        <f t="shared" si="1"/>
        <v>354</v>
      </c>
      <c r="K9" s="49">
        <v>21288.539999999997</v>
      </c>
      <c r="L9" s="49">
        <v>6451.9975000000004</v>
      </c>
      <c r="M9" s="49">
        <v>139000.99416666667</v>
      </c>
      <c r="N9" s="44">
        <f t="shared" si="2"/>
        <v>166741.53166666668</v>
      </c>
    </row>
    <row r="10" spans="1:14" x14ac:dyDescent="0.2">
      <c r="A10" s="4">
        <v>7</v>
      </c>
      <c r="B10" s="15" t="s">
        <v>10</v>
      </c>
      <c r="C10">
        <v>89</v>
      </c>
      <c r="D10">
        <v>29</v>
      </c>
      <c r="E10">
        <v>298</v>
      </c>
      <c r="F10" s="10">
        <f t="shared" si="0"/>
        <v>416</v>
      </c>
      <c r="G10" s="73">
        <v>53</v>
      </c>
      <c r="H10">
        <v>15</v>
      </c>
      <c r="I10">
        <v>166</v>
      </c>
      <c r="J10" s="10">
        <f t="shared" si="1"/>
        <v>234</v>
      </c>
      <c r="K10" s="49">
        <v>28746.802500000002</v>
      </c>
      <c r="L10" s="49">
        <v>7366.0491666666667</v>
      </c>
      <c r="M10" s="49">
        <v>75085.43250000001</v>
      </c>
      <c r="N10" s="44">
        <f t="shared" si="2"/>
        <v>111198.28416666668</v>
      </c>
    </row>
    <row r="11" spans="1:14" x14ac:dyDescent="0.2">
      <c r="A11" s="4">
        <v>8</v>
      </c>
      <c r="B11" s="15" t="s">
        <v>11</v>
      </c>
      <c r="C11">
        <v>48</v>
      </c>
      <c r="D11">
        <v>9</v>
      </c>
      <c r="E11">
        <v>623</v>
      </c>
      <c r="F11" s="10">
        <f t="shared" si="0"/>
        <v>680</v>
      </c>
      <c r="G11" s="73">
        <v>26</v>
      </c>
      <c r="H11">
        <v>5</v>
      </c>
      <c r="I11">
        <v>366</v>
      </c>
      <c r="J11" s="10">
        <f t="shared" si="1"/>
        <v>397</v>
      </c>
      <c r="K11" s="49">
        <v>18438.452499999999</v>
      </c>
      <c r="L11" s="49">
        <v>4098.6833333333334</v>
      </c>
      <c r="M11" s="49">
        <v>207201.98416666666</v>
      </c>
      <c r="N11" s="44">
        <f t="shared" si="2"/>
        <v>229739.12</v>
      </c>
    </row>
    <row r="12" spans="1:14" x14ac:dyDescent="0.2">
      <c r="A12" s="4">
        <v>9</v>
      </c>
      <c r="B12" s="15" t="s">
        <v>12</v>
      </c>
      <c r="C12">
        <v>34</v>
      </c>
      <c r="D12">
        <v>7</v>
      </c>
      <c r="E12">
        <v>327</v>
      </c>
      <c r="F12" s="10">
        <f t="shared" si="0"/>
        <v>368</v>
      </c>
      <c r="G12" s="73">
        <v>15</v>
      </c>
      <c r="H12">
        <v>4</v>
      </c>
      <c r="I12">
        <v>217</v>
      </c>
      <c r="J12" s="10">
        <f t="shared" si="1"/>
        <v>236</v>
      </c>
      <c r="K12" s="49">
        <v>4892.7666666666664</v>
      </c>
      <c r="L12" s="49">
        <v>1311.2124999999999</v>
      </c>
      <c r="M12" s="49">
        <v>81400.150000000009</v>
      </c>
      <c r="N12" s="44">
        <f t="shared" si="2"/>
        <v>87604.12916666668</v>
      </c>
    </row>
    <row r="13" spans="1:14" x14ac:dyDescent="0.2">
      <c r="A13" s="4">
        <v>10</v>
      </c>
      <c r="B13" s="15" t="s">
        <v>13</v>
      </c>
      <c r="C13">
        <v>110</v>
      </c>
      <c r="D13">
        <v>48</v>
      </c>
      <c r="E13">
        <v>457</v>
      </c>
      <c r="F13" s="10">
        <f t="shared" si="0"/>
        <v>615</v>
      </c>
      <c r="G13" s="73">
        <v>59</v>
      </c>
      <c r="H13">
        <v>23</v>
      </c>
      <c r="I13">
        <v>289</v>
      </c>
      <c r="J13" s="10">
        <f t="shared" si="1"/>
        <v>371</v>
      </c>
      <c r="K13" s="49">
        <v>38233.584999999999</v>
      </c>
      <c r="L13" s="49">
        <v>15496.985833333332</v>
      </c>
      <c r="M13" s="49">
        <v>123734.24916666666</v>
      </c>
      <c r="N13" s="44">
        <f t="shared" si="2"/>
        <v>177464.82</v>
      </c>
    </row>
    <row r="14" spans="1:14" x14ac:dyDescent="0.2">
      <c r="A14" s="4">
        <v>11</v>
      </c>
      <c r="B14" s="15" t="s">
        <v>14</v>
      </c>
      <c r="C14">
        <v>7</v>
      </c>
      <c r="E14">
        <v>71</v>
      </c>
      <c r="F14" s="10">
        <f t="shared" si="0"/>
        <v>78</v>
      </c>
      <c r="G14" s="73">
        <v>5</v>
      </c>
      <c r="I14">
        <v>47</v>
      </c>
      <c r="J14" s="10">
        <f t="shared" si="1"/>
        <v>52</v>
      </c>
      <c r="K14" s="49">
        <v>1363.6566666666665</v>
      </c>
      <c r="L14" s="39">
        <v>0</v>
      </c>
      <c r="M14" s="49">
        <v>12476.912499999999</v>
      </c>
      <c r="N14" s="44">
        <f t="shared" si="2"/>
        <v>13840.569166666664</v>
      </c>
    </row>
    <row r="15" spans="1:14" x14ac:dyDescent="0.2">
      <c r="A15" s="4">
        <v>12</v>
      </c>
      <c r="B15" s="15" t="s">
        <v>15</v>
      </c>
      <c r="C15">
        <v>255</v>
      </c>
      <c r="D15">
        <v>70</v>
      </c>
      <c r="E15">
        <v>787</v>
      </c>
      <c r="F15" s="10">
        <f t="shared" si="0"/>
        <v>1112</v>
      </c>
      <c r="G15" s="73">
        <v>132</v>
      </c>
      <c r="H15">
        <v>39</v>
      </c>
      <c r="I15">
        <v>482</v>
      </c>
      <c r="J15" s="10">
        <f t="shared" si="1"/>
        <v>653</v>
      </c>
      <c r="K15" s="49">
        <v>108496.6675</v>
      </c>
      <c r="L15" s="39">
        <v>26728.953333333335</v>
      </c>
      <c r="M15" s="49">
        <v>239531.24</v>
      </c>
      <c r="N15" s="44">
        <f t="shared" si="2"/>
        <v>374756.86083333334</v>
      </c>
    </row>
    <row r="16" spans="1:14" x14ac:dyDescent="0.2">
      <c r="A16" s="4">
        <v>13</v>
      </c>
      <c r="B16" s="15" t="s">
        <v>16</v>
      </c>
      <c r="C16">
        <v>198</v>
      </c>
      <c r="D16">
        <v>35</v>
      </c>
      <c r="E16">
        <v>484</v>
      </c>
      <c r="F16" s="10">
        <f t="shared" si="0"/>
        <v>717</v>
      </c>
      <c r="G16" s="73">
        <v>117</v>
      </c>
      <c r="H16">
        <v>22</v>
      </c>
      <c r="I16">
        <v>284</v>
      </c>
      <c r="J16" s="10">
        <f t="shared" si="1"/>
        <v>423</v>
      </c>
      <c r="K16" s="49">
        <v>106811.83500000001</v>
      </c>
      <c r="L16" s="49">
        <v>16598.779166666667</v>
      </c>
      <c r="M16" s="49">
        <v>191053.29750000002</v>
      </c>
      <c r="N16" s="44">
        <f t="shared" si="2"/>
        <v>314463.91166666668</v>
      </c>
    </row>
    <row r="17" spans="1:14" x14ac:dyDescent="0.2">
      <c r="A17" s="4">
        <v>14</v>
      </c>
      <c r="B17" s="15" t="s">
        <v>17</v>
      </c>
      <c r="C17">
        <v>8</v>
      </c>
      <c r="D17">
        <v>2</v>
      </c>
      <c r="E17">
        <v>114</v>
      </c>
      <c r="F17" s="10">
        <f t="shared" si="0"/>
        <v>124</v>
      </c>
      <c r="G17" s="73">
        <v>7</v>
      </c>
      <c r="H17">
        <v>2</v>
      </c>
      <c r="I17">
        <v>67</v>
      </c>
      <c r="J17" s="10">
        <f t="shared" si="1"/>
        <v>76</v>
      </c>
      <c r="K17" s="49">
        <v>2189.1458333333335</v>
      </c>
      <c r="L17" s="49">
        <v>150.81083333333333</v>
      </c>
      <c r="M17" s="49">
        <v>26373.219166666666</v>
      </c>
      <c r="N17" s="44">
        <f t="shared" si="2"/>
        <v>28713.175833333335</v>
      </c>
    </row>
    <row r="18" spans="1:14" x14ac:dyDescent="0.2">
      <c r="A18" s="4">
        <v>15</v>
      </c>
      <c r="B18" s="15" t="s">
        <v>18</v>
      </c>
      <c r="C18">
        <v>351</v>
      </c>
      <c r="D18">
        <v>109</v>
      </c>
      <c r="E18">
        <v>1361</v>
      </c>
      <c r="F18" s="10">
        <f t="shared" si="0"/>
        <v>1821</v>
      </c>
      <c r="G18" s="73">
        <v>187</v>
      </c>
      <c r="H18">
        <v>58</v>
      </c>
      <c r="I18">
        <v>838</v>
      </c>
      <c r="J18" s="10">
        <f t="shared" si="1"/>
        <v>1083</v>
      </c>
      <c r="K18" s="49">
        <v>184522.54166666666</v>
      </c>
      <c r="L18" s="49">
        <v>50042.969166666669</v>
      </c>
      <c r="M18" s="49">
        <v>475879.00750000001</v>
      </c>
      <c r="N18" s="44">
        <f t="shared" si="2"/>
        <v>710444.51833333331</v>
      </c>
    </row>
    <row r="19" spans="1:14" x14ac:dyDescent="0.2">
      <c r="A19" s="4">
        <v>16</v>
      </c>
      <c r="B19" s="15" t="s">
        <v>19</v>
      </c>
      <c r="C19">
        <v>1294</v>
      </c>
      <c r="D19">
        <v>190</v>
      </c>
      <c r="E19">
        <v>2294</v>
      </c>
      <c r="F19" s="10">
        <f t="shared" si="0"/>
        <v>3778</v>
      </c>
      <c r="G19" s="73">
        <v>726</v>
      </c>
      <c r="H19">
        <v>98</v>
      </c>
      <c r="I19">
        <v>1371</v>
      </c>
      <c r="J19" s="10">
        <f t="shared" si="1"/>
        <v>2195</v>
      </c>
      <c r="K19" s="49">
        <v>582279.75</v>
      </c>
      <c r="L19" s="49">
        <v>69913.859166666676</v>
      </c>
      <c r="M19" s="49">
        <v>740291.63</v>
      </c>
      <c r="N19" s="44">
        <f t="shared" si="2"/>
        <v>1392485.2391666668</v>
      </c>
    </row>
    <row r="20" spans="1:14" x14ac:dyDescent="0.2">
      <c r="A20" s="4">
        <v>17</v>
      </c>
      <c r="B20" s="15" t="s">
        <v>20</v>
      </c>
      <c r="C20">
        <v>12</v>
      </c>
      <c r="D20">
        <v>14</v>
      </c>
      <c r="E20">
        <v>160</v>
      </c>
      <c r="F20" s="10">
        <f t="shared" si="0"/>
        <v>186</v>
      </c>
      <c r="G20" s="73">
        <v>6</v>
      </c>
      <c r="H20">
        <v>7</v>
      </c>
      <c r="I20">
        <v>101</v>
      </c>
      <c r="J20" s="10">
        <f t="shared" si="1"/>
        <v>114</v>
      </c>
      <c r="K20" s="49">
        <v>3097.0008333333335</v>
      </c>
      <c r="L20" s="49">
        <v>4053.8658333333333</v>
      </c>
      <c r="M20" s="49">
        <v>36091.51</v>
      </c>
      <c r="N20" s="44">
        <f t="shared" si="2"/>
        <v>43242.376666666671</v>
      </c>
    </row>
    <row r="21" spans="1:14" x14ac:dyDescent="0.2">
      <c r="A21" s="4">
        <v>18</v>
      </c>
      <c r="B21" s="15" t="s">
        <v>21</v>
      </c>
      <c r="C21">
        <v>50</v>
      </c>
      <c r="D21">
        <v>31</v>
      </c>
      <c r="E21">
        <v>342</v>
      </c>
      <c r="F21" s="10">
        <f t="shared" si="0"/>
        <v>423</v>
      </c>
      <c r="G21" s="73">
        <v>25</v>
      </c>
      <c r="H21">
        <v>15</v>
      </c>
      <c r="I21">
        <v>183</v>
      </c>
      <c r="J21" s="10">
        <f t="shared" si="1"/>
        <v>223</v>
      </c>
      <c r="K21" s="49">
        <v>12219.079166666665</v>
      </c>
      <c r="L21" s="49">
        <v>6965.3458333333338</v>
      </c>
      <c r="M21" s="49">
        <v>76508.315000000002</v>
      </c>
      <c r="N21" s="44">
        <f t="shared" si="2"/>
        <v>95692.74</v>
      </c>
    </row>
    <row r="22" spans="1:14" x14ac:dyDescent="0.2">
      <c r="A22" s="4">
        <v>19</v>
      </c>
      <c r="B22" s="15" t="s">
        <v>22</v>
      </c>
      <c r="C22">
        <v>45</v>
      </c>
      <c r="D22">
        <v>6</v>
      </c>
      <c r="E22">
        <v>292</v>
      </c>
      <c r="F22" s="10">
        <f t="shared" si="0"/>
        <v>343</v>
      </c>
      <c r="G22" s="73">
        <v>20</v>
      </c>
      <c r="H22">
        <v>3</v>
      </c>
      <c r="I22">
        <v>165</v>
      </c>
      <c r="J22" s="10">
        <f t="shared" si="1"/>
        <v>188</v>
      </c>
      <c r="K22" s="49">
        <v>11988.535000000002</v>
      </c>
      <c r="L22" s="49">
        <v>1371.8683333333331</v>
      </c>
      <c r="M22" s="49">
        <v>68056.787500000006</v>
      </c>
      <c r="N22" s="44">
        <f t="shared" si="2"/>
        <v>81417.190833333341</v>
      </c>
    </row>
    <row r="23" spans="1:14" x14ac:dyDescent="0.2">
      <c r="A23" s="4">
        <v>20</v>
      </c>
      <c r="B23" s="16" t="s">
        <v>23</v>
      </c>
      <c r="C23">
        <v>3</v>
      </c>
      <c r="D23">
        <v>3</v>
      </c>
      <c r="E23">
        <v>212</v>
      </c>
      <c r="F23" s="10">
        <f t="shared" si="0"/>
        <v>218</v>
      </c>
      <c r="G23" s="73">
        <v>1</v>
      </c>
      <c r="H23">
        <v>3</v>
      </c>
      <c r="I23">
        <v>145</v>
      </c>
      <c r="J23" s="10">
        <f t="shared" si="1"/>
        <v>149</v>
      </c>
      <c r="K23" s="49">
        <v>883.24166666666667</v>
      </c>
      <c r="L23" s="49">
        <v>921.64583333333337</v>
      </c>
      <c r="M23" s="49">
        <v>47900.005833333329</v>
      </c>
      <c r="N23" s="44">
        <f t="shared" si="2"/>
        <v>49704.893333333326</v>
      </c>
    </row>
    <row r="24" spans="1:14" x14ac:dyDescent="0.2">
      <c r="A24" s="4">
        <v>21</v>
      </c>
      <c r="B24" s="16" t="s">
        <v>24</v>
      </c>
      <c r="C24">
        <v>95</v>
      </c>
      <c r="D24">
        <v>70</v>
      </c>
      <c r="E24">
        <v>631</v>
      </c>
      <c r="F24" s="10">
        <f t="shared" si="0"/>
        <v>796</v>
      </c>
      <c r="G24" s="73">
        <v>47</v>
      </c>
      <c r="H24">
        <v>35</v>
      </c>
      <c r="I24">
        <v>370</v>
      </c>
      <c r="J24" s="10">
        <f t="shared" si="1"/>
        <v>452</v>
      </c>
      <c r="K24" s="49">
        <v>22555.021666666667</v>
      </c>
      <c r="L24" s="49">
        <v>22257.863333333331</v>
      </c>
      <c r="M24" s="49">
        <v>144237.3725</v>
      </c>
      <c r="N24" s="44">
        <f t="shared" si="2"/>
        <v>189050.25750000001</v>
      </c>
    </row>
    <row r="25" spans="1:14" x14ac:dyDescent="0.2">
      <c r="A25" s="4">
        <v>22</v>
      </c>
      <c r="B25" s="15" t="s">
        <v>25</v>
      </c>
      <c r="C25">
        <v>95</v>
      </c>
      <c r="D25">
        <v>69</v>
      </c>
      <c r="E25">
        <v>704</v>
      </c>
      <c r="F25" s="10">
        <f t="shared" si="0"/>
        <v>868</v>
      </c>
      <c r="G25" s="73">
        <v>56</v>
      </c>
      <c r="H25">
        <v>35</v>
      </c>
      <c r="I25">
        <v>446</v>
      </c>
      <c r="J25" s="10">
        <f t="shared" si="1"/>
        <v>537</v>
      </c>
      <c r="K25" s="49">
        <v>29149.011666666669</v>
      </c>
      <c r="L25" s="49">
        <v>17839.596666666668</v>
      </c>
      <c r="M25" s="49">
        <v>150379.7858333333</v>
      </c>
      <c r="N25" s="44">
        <f t="shared" si="2"/>
        <v>197368.39416666664</v>
      </c>
    </row>
    <row r="26" spans="1:14" x14ac:dyDescent="0.2">
      <c r="A26" s="4">
        <v>23</v>
      </c>
      <c r="B26" s="15" t="s">
        <v>26</v>
      </c>
      <c r="C26">
        <v>17</v>
      </c>
      <c r="D26">
        <v>1</v>
      </c>
      <c r="E26">
        <v>247</v>
      </c>
      <c r="F26" s="10">
        <f t="shared" si="0"/>
        <v>265</v>
      </c>
      <c r="G26" s="73">
        <v>11</v>
      </c>
      <c r="H26">
        <v>1</v>
      </c>
      <c r="I26">
        <v>156</v>
      </c>
      <c r="J26" s="10">
        <f t="shared" si="1"/>
        <v>168</v>
      </c>
      <c r="K26" s="49">
        <v>4843.3558333333331</v>
      </c>
      <c r="L26" s="49">
        <v>205.96333333333334</v>
      </c>
      <c r="M26" s="49">
        <v>54324.432499999995</v>
      </c>
      <c r="N26" s="44">
        <f t="shared" si="2"/>
        <v>59373.751666666663</v>
      </c>
    </row>
    <row r="27" spans="1:14" x14ac:dyDescent="0.2">
      <c r="A27" s="4">
        <v>30</v>
      </c>
      <c r="B27" s="15" t="s">
        <v>27</v>
      </c>
      <c r="C27">
        <v>3326</v>
      </c>
      <c r="D27">
        <v>716</v>
      </c>
      <c r="E27">
        <v>2942</v>
      </c>
      <c r="F27" s="10">
        <f t="shared" si="0"/>
        <v>6984</v>
      </c>
      <c r="G27" s="73">
        <v>1956</v>
      </c>
      <c r="H27">
        <v>442</v>
      </c>
      <c r="I27">
        <v>1776</v>
      </c>
      <c r="J27" s="10">
        <f t="shared" si="1"/>
        <v>4174</v>
      </c>
      <c r="K27" s="49">
        <v>1325980.9441666666</v>
      </c>
      <c r="L27" s="49">
        <v>243999.75166666668</v>
      </c>
      <c r="M27" s="49">
        <v>874405.67499999993</v>
      </c>
      <c r="N27" s="44">
        <f t="shared" si="2"/>
        <v>2444386.3708333331</v>
      </c>
    </row>
    <row r="28" spans="1:14" x14ac:dyDescent="0.2">
      <c r="A28" s="1"/>
      <c r="B28" s="27" t="s">
        <v>3</v>
      </c>
      <c r="C28" s="50">
        <f>SUM(C4:C27)</f>
        <v>7080</v>
      </c>
      <c r="D28" s="27">
        <f>SUM(D4:D27)</f>
        <v>1615</v>
      </c>
      <c r="E28" s="27">
        <f>SUM(E4:E27)</f>
        <v>17495</v>
      </c>
      <c r="F28" s="28">
        <f>SUM(F4:F27)</f>
        <v>26190</v>
      </c>
      <c r="G28" s="61">
        <f t="shared" ref="G28:N28" si="3">SUM(G4:G27)</f>
        <v>4042</v>
      </c>
      <c r="H28" s="61">
        <f>SUM(H4:H27)</f>
        <v>933</v>
      </c>
      <c r="I28" s="61">
        <f t="shared" si="3"/>
        <v>10635</v>
      </c>
      <c r="J28" s="62">
        <f t="shared" si="3"/>
        <v>15610</v>
      </c>
      <c r="K28" s="47">
        <f>SUM(K4:K27)</f>
        <v>2905786.790833333</v>
      </c>
      <c r="L28" s="47">
        <f>SUM(L4:L27)</f>
        <v>556089.77666666673</v>
      </c>
      <c r="M28" s="47">
        <f>SUM(M4:M27)</f>
        <v>5182658.3250000002</v>
      </c>
      <c r="N28" s="48">
        <f t="shared" si="3"/>
        <v>8644534.8925000019</v>
      </c>
    </row>
    <row r="29" spans="1:14" x14ac:dyDescent="0.2">
      <c r="N29" s="49"/>
    </row>
    <row r="30" spans="1:14" x14ac:dyDescent="0.2">
      <c r="E30" s="70"/>
      <c r="N30" s="49"/>
    </row>
    <row r="31" spans="1:14" x14ac:dyDescent="0.2">
      <c r="K31" s="79"/>
      <c r="L31" s="49"/>
      <c r="M31" s="49"/>
      <c r="N31" s="49"/>
    </row>
    <row r="32" spans="1:14" x14ac:dyDescent="0.2">
      <c r="K32" s="49"/>
      <c r="L32" s="49"/>
      <c r="M32" s="49"/>
      <c r="N32" s="49"/>
    </row>
    <row r="33" spans="11:14" x14ac:dyDescent="0.2">
      <c r="K33" s="49"/>
      <c r="L33" s="49"/>
      <c r="M33" s="49"/>
      <c r="N33" s="49"/>
    </row>
    <row r="34" spans="11:14" x14ac:dyDescent="0.2">
      <c r="K34" s="49"/>
      <c r="L34" s="49"/>
      <c r="M34" s="49"/>
      <c r="N34" s="49"/>
    </row>
    <row r="35" spans="11:14" x14ac:dyDescent="0.2">
      <c r="K35" s="49"/>
      <c r="L35" s="39"/>
      <c r="M35" s="49"/>
      <c r="N35" s="49"/>
    </row>
    <row r="36" spans="11:14" x14ac:dyDescent="0.2">
      <c r="K36" s="49"/>
      <c r="L36" s="49"/>
      <c r="M36" s="49"/>
      <c r="N36" s="49"/>
    </row>
    <row r="37" spans="11:14" x14ac:dyDescent="0.2">
      <c r="K37" s="49"/>
      <c r="L37" s="49"/>
      <c r="M37" s="49"/>
      <c r="N37" s="49"/>
    </row>
    <row r="38" spans="11:14" x14ac:dyDescent="0.2">
      <c r="K38" s="49"/>
      <c r="L38" s="49"/>
      <c r="M38" s="49"/>
      <c r="N38" s="49"/>
    </row>
    <row r="39" spans="11:14" x14ac:dyDescent="0.2">
      <c r="K39" s="49"/>
      <c r="L39" s="49"/>
      <c r="M39" s="49"/>
      <c r="N39" s="49"/>
    </row>
    <row r="40" spans="11:14" x14ac:dyDescent="0.2">
      <c r="K40" s="49"/>
      <c r="L40" s="49"/>
      <c r="M40" s="49"/>
      <c r="N40" s="49"/>
    </row>
    <row r="41" spans="11:14" x14ac:dyDescent="0.2">
      <c r="K41" s="49"/>
      <c r="L41" s="39"/>
      <c r="M41" s="49"/>
      <c r="N41" s="49"/>
    </row>
    <row r="42" spans="11:14" x14ac:dyDescent="0.2">
      <c r="K42" s="49"/>
      <c r="L42" s="39"/>
      <c r="M42" s="49"/>
      <c r="N42" s="49"/>
    </row>
    <row r="43" spans="11:14" x14ac:dyDescent="0.2">
      <c r="K43" s="49"/>
      <c r="L43" s="49"/>
      <c r="M43" s="49"/>
      <c r="N43" s="49"/>
    </row>
    <row r="44" spans="11:14" x14ac:dyDescent="0.2">
      <c r="K44" s="49"/>
      <c r="L44" s="49"/>
      <c r="M44" s="49"/>
      <c r="N44" s="49"/>
    </row>
    <row r="45" spans="11:14" x14ac:dyDescent="0.2">
      <c r="K45" s="49"/>
      <c r="L45" s="49"/>
      <c r="M45" s="49"/>
      <c r="N45" s="49"/>
    </row>
    <row r="46" spans="11:14" x14ac:dyDescent="0.2">
      <c r="K46" s="49"/>
      <c r="L46" s="49"/>
      <c r="M46" s="49"/>
      <c r="N46" s="49"/>
    </row>
    <row r="47" spans="11:14" x14ac:dyDescent="0.2">
      <c r="K47" s="49"/>
      <c r="L47" s="49"/>
      <c r="M47" s="49"/>
      <c r="N47" s="49"/>
    </row>
    <row r="48" spans="11:14" x14ac:dyDescent="0.2">
      <c r="K48" s="49"/>
      <c r="L48" s="49"/>
      <c r="M48" s="49"/>
      <c r="N48" s="49"/>
    </row>
    <row r="49" spans="11:14" x14ac:dyDescent="0.2">
      <c r="K49" s="49"/>
      <c r="L49" s="49"/>
      <c r="M49" s="49"/>
      <c r="N49" s="49"/>
    </row>
    <row r="50" spans="11:14" x14ac:dyDescent="0.2">
      <c r="K50" s="49"/>
      <c r="L50" s="49"/>
      <c r="M50" s="49"/>
      <c r="N50" s="49"/>
    </row>
    <row r="51" spans="11:14" x14ac:dyDescent="0.2">
      <c r="K51" s="49"/>
      <c r="L51" s="49"/>
      <c r="M51" s="49"/>
      <c r="N51" s="49"/>
    </row>
    <row r="52" spans="11:14" x14ac:dyDescent="0.2">
      <c r="K52" s="49"/>
      <c r="L52" s="49"/>
      <c r="M52" s="49"/>
      <c r="N52" s="49"/>
    </row>
    <row r="53" spans="11:14" x14ac:dyDescent="0.2">
      <c r="K53" s="49"/>
      <c r="L53" s="49"/>
      <c r="M53" s="49"/>
      <c r="N53" s="49"/>
    </row>
    <row r="54" spans="11:14" x14ac:dyDescent="0.2">
      <c r="K54" s="49"/>
      <c r="L54" s="49"/>
      <c r="M54" s="49"/>
      <c r="N54" s="49"/>
    </row>
    <row r="55" spans="11:14" x14ac:dyDescent="0.2">
      <c r="K55" s="85"/>
      <c r="L55" s="85"/>
      <c r="M55" s="85"/>
      <c r="N55" s="49"/>
    </row>
    <row r="58" spans="11:14" x14ac:dyDescent="0.2">
      <c r="K58" s="79"/>
      <c r="L58" s="49"/>
      <c r="M58" s="49"/>
    </row>
    <row r="59" spans="11:14" x14ac:dyDescent="0.2">
      <c r="K59" s="49"/>
      <c r="L59" s="49"/>
      <c r="M59" s="49"/>
    </row>
    <row r="60" spans="11:14" x14ac:dyDescent="0.2">
      <c r="K60" s="49"/>
      <c r="L60" s="49"/>
      <c r="M60" s="49"/>
    </row>
    <row r="61" spans="11:14" x14ac:dyDescent="0.2">
      <c r="K61" s="49"/>
      <c r="L61" s="49"/>
      <c r="M61" s="49"/>
    </row>
    <row r="62" spans="11:14" x14ac:dyDescent="0.2">
      <c r="K62" s="49"/>
      <c r="L62" s="39"/>
      <c r="M62" s="49"/>
    </row>
    <row r="63" spans="11:14" x14ac:dyDescent="0.2">
      <c r="K63" s="49"/>
      <c r="L63" s="49"/>
      <c r="M63" s="49"/>
    </row>
    <row r="64" spans="11:14" x14ac:dyDescent="0.2">
      <c r="K64" s="49"/>
      <c r="L64" s="49"/>
      <c r="M64" s="49"/>
    </row>
    <row r="65" spans="11:13" x14ac:dyDescent="0.2">
      <c r="K65" s="49"/>
      <c r="L65" s="49"/>
      <c r="M65" s="49"/>
    </row>
    <row r="66" spans="11:13" x14ac:dyDescent="0.2">
      <c r="K66" s="49"/>
      <c r="L66" s="49"/>
      <c r="M66" s="49"/>
    </row>
    <row r="67" spans="11:13" x14ac:dyDescent="0.2">
      <c r="K67" s="49"/>
      <c r="L67" s="49"/>
      <c r="M67" s="49"/>
    </row>
    <row r="68" spans="11:13" x14ac:dyDescent="0.2">
      <c r="K68" s="49"/>
      <c r="L68" s="39"/>
      <c r="M68" s="49"/>
    </row>
    <row r="69" spans="11:13" x14ac:dyDescent="0.2">
      <c r="K69" s="49"/>
      <c r="L69" s="39"/>
      <c r="M69" s="49"/>
    </row>
    <row r="70" spans="11:13" x14ac:dyDescent="0.2">
      <c r="K70" s="49"/>
      <c r="L70" s="49"/>
      <c r="M70" s="49"/>
    </row>
    <row r="71" spans="11:13" x14ac:dyDescent="0.2">
      <c r="K71" s="49"/>
      <c r="L71" s="49"/>
      <c r="M71" s="49"/>
    </row>
    <row r="72" spans="11:13" x14ac:dyDescent="0.2">
      <c r="K72" s="49"/>
      <c r="L72" s="49"/>
      <c r="M72" s="49"/>
    </row>
    <row r="73" spans="11:13" x14ac:dyDescent="0.2">
      <c r="K73" s="49"/>
      <c r="L73" s="49"/>
      <c r="M73" s="49"/>
    </row>
    <row r="74" spans="11:13" x14ac:dyDescent="0.2">
      <c r="K74" s="49"/>
      <c r="L74" s="49"/>
      <c r="M74" s="49"/>
    </row>
    <row r="75" spans="11:13" x14ac:dyDescent="0.2">
      <c r="K75" s="49"/>
      <c r="L75" s="49"/>
      <c r="M75" s="49"/>
    </row>
    <row r="76" spans="11:13" x14ac:dyDescent="0.2">
      <c r="K76" s="49"/>
      <c r="L76" s="49"/>
      <c r="M76" s="49"/>
    </row>
    <row r="77" spans="11:13" x14ac:dyDescent="0.2">
      <c r="K77" s="49"/>
      <c r="L77" s="49"/>
      <c r="M77" s="49"/>
    </row>
    <row r="78" spans="11:13" x14ac:dyDescent="0.2">
      <c r="K78" s="49"/>
      <c r="L78" s="49"/>
      <c r="M78" s="49"/>
    </row>
    <row r="79" spans="11:13" x14ac:dyDescent="0.2">
      <c r="K79" s="49"/>
      <c r="L79" s="49"/>
      <c r="M79" s="49"/>
    </row>
    <row r="80" spans="11:13" x14ac:dyDescent="0.2">
      <c r="K80" s="49"/>
      <c r="L80" s="49"/>
      <c r="M80" s="49"/>
    </row>
    <row r="81" spans="11:13" x14ac:dyDescent="0.2">
      <c r="K81" s="49"/>
      <c r="L81" s="49"/>
      <c r="M81" s="49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E1" workbookViewId="0">
      <selection activeCell="B19" sqref="B19"/>
    </sheetView>
  </sheetViews>
  <sheetFormatPr defaultRowHeight="15" x14ac:dyDescent="0.2"/>
  <cols>
    <col min="2" max="2" width="14.109375" customWidth="1"/>
    <col min="6" max="6" width="10" bestFit="1" customWidth="1"/>
    <col min="10" max="10" width="10" bestFit="1" customWidth="1"/>
    <col min="11" max="11" width="16" customWidth="1"/>
  </cols>
  <sheetData>
    <row r="1" spans="1:12" ht="15.75" x14ac:dyDescent="0.25">
      <c r="B1" s="13" t="s">
        <v>68</v>
      </c>
    </row>
    <row r="2" spans="1:12" ht="15.75" x14ac:dyDescent="0.25">
      <c r="C2" s="71" t="s">
        <v>52</v>
      </c>
      <c r="D2" s="2"/>
      <c r="E2" s="2"/>
      <c r="F2" s="3"/>
      <c r="G2" s="71" t="s">
        <v>53</v>
      </c>
      <c r="H2" s="2"/>
      <c r="I2" s="2"/>
      <c r="J2" s="3"/>
      <c r="K2" s="75" t="s">
        <v>55</v>
      </c>
      <c r="L2" s="4"/>
    </row>
    <row r="3" spans="1:12" ht="15.75" x14ac:dyDescent="0.25"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75" t="s">
        <v>56</v>
      </c>
      <c r="L3" s="4"/>
    </row>
    <row r="4" spans="1:12" x14ac:dyDescent="0.2">
      <c r="A4">
        <f>'SFY 09'!A4</f>
        <v>1</v>
      </c>
      <c r="B4" t="str">
        <f>'SFY 09'!B4</f>
        <v>Allegany</v>
      </c>
      <c r="C4" s="73">
        <f>AVERAGE('Jul 09'!C4,'Aug 09'!C4,'Sep 09'!C4,'Oct 09'!C4,'Nov 09'!C4,'Dec 09'!C4,'Jan 10'!C4,'Feb 10'!C4,'Mar 10'!C4,'Apr 10'!C4,'May 10'!C4,'Jun 10'!C4)</f>
        <v>36.666666666666664</v>
      </c>
      <c r="D4" s="73">
        <f>AVERAGE('Jul 09'!D4,'Aug 09'!D4,'Sep 09'!D4,'Oct 09'!D4,'Nov 09'!D4,'Dec 09'!D4,'Jan 10'!D4,'Feb 10'!D4,'Mar 10'!D4,'Apr 10'!D4,'May 10'!D4,'Jun 10'!D4)</f>
        <v>33.416666666666664</v>
      </c>
      <c r="E4" s="73">
        <f>AVERAGE('Jul 09'!E4,'Aug 09'!E4,'Sep 09'!E4,'Oct 09'!E4,'Nov 09'!E4,'Dec 09'!E4,'Jan 10'!E4,'Feb 10'!E4,'Mar 10'!E4,'Apr 10'!E4,'May 10'!E4,'Jun 10'!E4)</f>
        <v>427.83333333333331</v>
      </c>
      <c r="F4" s="10">
        <f t="shared" ref="F4:F27" si="0">SUM(C4:E4)</f>
        <v>497.91666666666663</v>
      </c>
      <c r="G4" s="73">
        <f>AVERAGE('Jul 09'!G4,'Aug 09'!G4,'Sep 09'!G4,'Oct 09'!G4,'Nov 09'!G4,'Dec 09'!G4,'Jan 10'!G4,'Feb 10'!G4,'Mar 10'!G4,'Apr 10'!G4,'May 10'!G4,'Jun 10'!G4)</f>
        <v>19.75</v>
      </c>
      <c r="H4" s="73">
        <f>AVERAGE('Jul 09'!H4,'Aug 09'!H4,'Sep 09'!H4,'Oct 09'!H4,'Nov 09'!H4,'Dec 09'!H4,'Jan 10'!H4,'Feb 10'!H4,'Mar 10'!H4,'Apr 10'!H4,'May 10'!H4,'Jun 10'!H4)</f>
        <v>18.916666666666668</v>
      </c>
      <c r="I4" s="73">
        <f>AVERAGE('Jul 09'!I4,'Aug 09'!I4,'Sep 09'!I4,'Oct 09'!I4,'Nov 09'!I4,'Dec 09'!I4,'Jan 10'!I4,'Feb 10'!I4,'Mar 10'!I4,'Apr 10'!I4,'May 10'!I4,'Jun 10'!I4)</f>
        <v>261.25</v>
      </c>
      <c r="J4" s="10">
        <f t="shared" ref="J4:J27" si="1">SUM(G4:I4)</f>
        <v>299.91666666666669</v>
      </c>
      <c r="K4" s="25">
        <v>1195831.6100000001</v>
      </c>
      <c r="L4" s="4"/>
    </row>
    <row r="5" spans="1:12" x14ac:dyDescent="0.2">
      <c r="A5">
        <f>'SFY 09'!A5</f>
        <v>2</v>
      </c>
      <c r="B5" t="str">
        <f>'SFY 09'!B5</f>
        <v>Anne Arundel</v>
      </c>
      <c r="C5" s="73">
        <f>AVERAGE('Jul 09'!C5,'Aug 09'!C5,'Sep 09'!C5,'Oct 09'!C5,'Nov 09'!C5,'Dec 09'!C5,'Jan 10'!C5,'Feb 10'!C5,'Mar 10'!C5,'Apr 10'!C5,'May 10'!C5,'Jun 10'!C5)</f>
        <v>119.66666666666667</v>
      </c>
      <c r="D5" s="73">
        <f>AVERAGE('Jul 09'!D5,'Aug 09'!D5,'Sep 09'!D5,'Oct 09'!D5,'Nov 09'!D5,'Dec 09'!D5,'Jan 10'!D5,'Feb 10'!D5,'Mar 10'!D5,'Apr 10'!D5,'May 10'!D5,'Jun 10'!D5)</f>
        <v>37.583333333333336</v>
      </c>
      <c r="E5" s="73">
        <f>AVERAGE('Jul 09'!E5,'Aug 09'!E5,'Sep 09'!E5,'Oct 09'!E5,'Nov 09'!E5,'Dec 09'!E5,'Jan 10'!E5,'Feb 10'!E5,'Mar 10'!E5,'Apr 10'!E5,'May 10'!E5,'Jun 10'!E5)</f>
        <v>638.58333333333337</v>
      </c>
      <c r="F5" s="10">
        <f t="shared" si="0"/>
        <v>795.83333333333337</v>
      </c>
      <c r="G5" s="73">
        <f>AVERAGE('Jul 09'!G5,'Aug 09'!G5,'Sep 09'!G5,'Oct 09'!G5,'Nov 09'!G5,'Dec 09'!G5,'Jan 10'!G5,'Feb 10'!G5,'Mar 10'!G5,'Apr 10'!G5,'May 10'!G5,'Jun 10'!G5)</f>
        <v>69.583333333333329</v>
      </c>
      <c r="H5" s="73">
        <f>AVERAGE('Jul 09'!H5,'Aug 09'!H5,'Sep 09'!H5,'Oct 09'!H5,'Nov 09'!H5,'Dec 09'!H5,'Jan 10'!H5,'Feb 10'!H5,'Mar 10'!H5,'Apr 10'!H5,'May 10'!H5,'Jun 10'!H5)</f>
        <v>20.333333333333332</v>
      </c>
      <c r="I5" s="73">
        <f>AVERAGE('Jul 09'!I5,'Aug 09'!I5,'Sep 09'!I5,'Oct 09'!I5,'Nov 09'!I5,'Dec 09'!I5,'Jan 10'!I5,'Feb 10'!I5,'Mar 10'!I5,'Apr 10'!I5,'May 10'!I5,'Jun 10'!I5)</f>
        <v>372.08333333333331</v>
      </c>
      <c r="J5" s="10">
        <f t="shared" si="1"/>
        <v>462</v>
      </c>
      <c r="K5" s="25">
        <v>2984420.1400000006</v>
      </c>
      <c r="L5" s="4"/>
    </row>
    <row r="6" spans="1:12" x14ac:dyDescent="0.2">
      <c r="A6">
        <f>'SFY 09'!A6</f>
        <v>3</v>
      </c>
      <c r="B6" t="str">
        <f>'SFY 09'!B6</f>
        <v>Baltimore Co</v>
      </c>
      <c r="C6" s="73">
        <f>AVERAGE('Jul 09'!C6,'Aug 09'!C6,'Sep 09'!C6,'Oct 09'!C6,'Nov 09'!C6,'Dec 09'!C6,'Jan 10'!C6,'Feb 10'!C6,'Mar 10'!C6,'Apr 10'!C6,'May 10'!C6,'Jun 10'!C6)</f>
        <v>665.33333333333337</v>
      </c>
      <c r="D6" s="73">
        <f>AVERAGE('Jul 09'!D6,'Aug 09'!D6,'Sep 09'!D6,'Oct 09'!D6,'Nov 09'!D6,'Dec 09'!D6,'Jan 10'!D6,'Feb 10'!D6,'Mar 10'!D6,'Apr 10'!D6,'May 10'!D6,'Jun 10'!D6)</f>
        <v>115.5</v>
      </c>
      <c r="E6" s="73">
        <f>AVERAGE('Jul 09'!E6,'Aug 09'!E6,'Sep 09'!E6,'Oct 09'!E6,'Nov 09'!E6,'Dec 09'!E6,'Jan 10'!E6,'Feb 10'!E6,'Mar 10'!E6,'Apr 10'!E6,'May 10'!E6,'Jun 10'!E6)</f>
        <v>2938.4166666666665</v>
      </c>
      <c r="F6" s="10">
        <f t="shared" si="0"/>
        <v>3719.25</v>
      </c>
      <c r="G6" s="73">
        <f>AVERAGE('Jul 09'!G6,'Aug 09'!G6,'Sep 09'!G6,'Oct 09'!G6,'Nov 09'!G6,'Dec 09'!G6,'Jan 10'!G6,'Feb 10'!G6,'Mar 10'!G6,'Apr 10'!G6,'May 10'!G6,'Jun 10'!G6)</f>
        <v>386.33333333333331</v>
      </c>
      <c r="H6" s="73">
        <f>AVERAGE('Jul 09'!H6,'Aug 09'!H6,'Sep 09'!H6,'Oct 09'!H6,'Nov 09'!H6,'Dec 09'!H6,'Jan 10'!H6,'Feb 10'!H6,'Mar 10'!H6,'Apr 10'!H6,'May 10'!H6,'Jun 10'!H6)</f>
        <v>67.666666666666671</v>
      </c>
      <c r="I6" s="73">
        <f>AVERAGE('Jul 09'!I6,'Aug 09'!I6,'Sep 09'!I6,'Oct 09'!I6,'Nov 09'!I6,'Dec 09'!I6,'Jan 10'!I6,'Feb 10'!I6,'Mar 10'!I6,'Apr 10'!I6,'May 10'!I6,'Jun 10'!I6)</f>
        <v>1815.5</v>
      </c>
      <c r="J6" s="10">
        <f t="shared" si="1"/>
        <v>2269.5</v>
      </c>
      <c r="K6" s="25">
        <v>16117109.610000003</v>
      </c>
      <c r="L6" s="4"/>
    </row>
    <row r="7" spans="1:12" x14ac:dyDescent="0.2">
      <c r="A7">
        <f>'SFY 09'!A7</f>
        <v>4</v>
      </c>
      <c r="B7" t="str">
        <f>'SFY 09'!B7</f>
        <v>Calvert</v>
      </c>
      <c r="C7" s="73">
        <f>AVERAGE('Jul 09'!C7,'Aug 09'!C7,'Sep 09'!C7,'Oct 09'!C7,'Nov 09'!C7,'Dec 09'!C7,'Jan 10'!C7,'Feb 10'!C7,'Mar 10'!C7,'Apr 10'!C7,'May 10'!C7,'Jun 10'!C7)</f>
        <v>24.25</v>
      </c>
      <c r="D7" s="73">
        <f>AVERAGE('Jul 09'!D7,'Aug 09'!D7,'Sep 09'!D7,'Oct 09'!D7,'Nov 09'!D7,'Dec 09'!D7,'Jan 10'!D7,'Feb 10'!D7,'Mar 10'!D7,'Apr 10'!D7,'May 10'!D7,'Jun 10'!D7)</f>
        <v>10.166666666666666</v>
      </c>
      <c r="E7" s="73">
        <f>AVERAGE('Jul 09'!E7,'Aug 09'!E7,'Sep 09'!E7,'Oct 09'!E7,'Nov 09'!E7,'Dec 09'!E7,'Jan 10'!E7,'Feb 10'!E7,'Mar 10'!E7,'Apr 10'!E7,'May 10'!E7,'Jun 10'!E7)</f>
        <v>326.83333333333331</v>
      </c>
      <c r="F7" s="10">
        <f t="shared" si="0"/>
        <v>361.25</v>
      </c>
      <c r="G7" s="73">
        <f>AVERAGE('Jul 09'!G7,'Aug 09'!G7,'Sep 09'!G7,'Oct 09'!G7,'Nov 09'!G7,'Dec 09'!G7,'Jan 10'!G7,'Feb 10'!G7,'Mar 10'!G7,'Apr 10'!G7,'May 10'!G7,'Jun 10'!G7)</f>
        <v>14.5</v>
      </c>
      <c r="H7" s="73">
        <f>AVERAGE('Jul 09'!H7,'Aug 09'!H7,'Sep 09'!H7,'Oct 09'!H7,'Nov 09'!H7,'Dec 09'!H7,'Jan 10'!H7,'Feb 10'!H7,'Mar 10'!H7,'Apr 10'!H7,'May 10'!H7,'Jun 10'!H7)</f>
        <v>4.666666666666667</v>
      </c>
      <c r="I7" s="73">
        <f>AVERAGE('Jul 09'!I7,'Aug 09'!I7,'Sep 09'!I7,'Oct 09'!I7,'Nov 09'!I7,'Dec 09'!I7,'Jan 10'!I7,'Feb 10'!I7,'Mar 10'!I7,'Apr 10'!I7,'May 10'!I7,'Jun 10'!I7)</f>
        <v>196.41666666666666</v>
      </c>
      <c r="J7" s="10">
        <f t="shared" si="1"/>
        <v>215.58333333333331</v>
      </c>
      <c r="K7" s="25">
        <v>1251574.4699999997</v>
      </c>
      <c r="L7" s="4"/>
    </row>
    <row r="8" spans="1:12" x14ac:dyDescent="0.2">
      <c r="A8">
        <f>'SFY 09'!A8</f>
        <v>5</v>
      </c>
      <c r="B8" t="str">
        <f>'SFY 09'!B8</f>
        <v>Caroline</v>
      </c>
      <c r="C8" s="73">
        <f>AVERAGE('Jul 09'!C8,'Aug 09'!C8,'Sep 09'!C8,'Oct 09'!C8,'Nov 09'!C8,'Dec 09'!C8,'Jan 10'!C8,'Feb 10'!C8,'Mar 10'!C8,'Apr 10'!C8,'May 10'!C8,'Jun 10'!C8)</f>
        <v>17.083333333333332</v>
      </c>
      <c r="D8" s="73">
        <f>AVERAGE('Jul 09'!D8,'Aug 09'!D8,'Sep 09'!D8,'Oct 09'!D8,'Nov 09'!D8,'Dec 09'!D8,'Jan 10'!D8,'Feb 10'!D8,'Mar 10'!D8,'Apr 10'!D8,'May 10'!D8,'Jun 10'!D8)</f>
        <v>4.916666666666667</v>
      </c>
      <c r="E8" s="73">
        <f>AVERAGE('Jul 09'!E8,'Aug 09'!E8,'Sep 09'!E8,'Oct 09'!E8,'Nov 09'!E8,'Dec 09'!E8,'Jan 10'!E8,'Feb 10'!E8,'Mar 10'!E8,'Apr 10'!E8,'May 10'!E8,'Jun 10'!E8)</f>
        <v>203.08333333333334</v>
      </c>
      <c r="F8" s="10">
        <f t="shared" si="0"/>
        <v>225.08333333333334</v>
      </c>
      <c r="G8" s="73">
        <f>AVERAGE('Jul 09'!G8,'Aug 09'!G8,'Sep 09'!G8,'Oct 09'!G8,'Nov 09'!G8,'Dec 09'!G8,'Jan 10'!G8,'Feb 10'!G8,'Mar 10'!G8,'Apr 10'!G8,'May 10'!G8,'Jun 10'!G8)</f>
        <v>9.1666666666666661</v>
      </c>
      <c r="H8" s="73">
        <f>AVERAGE('Jul 09'!H8,'Aug 09'!H8,'Sep 09'!H8,'Oct 09'!H8,'Nov 09'!H8,'Dec 09'!H8,'Jan 10'!H8,'Feb 10'!H8,'Mar 10'!H8,'Apr 10'!H8,'May 10'!H8,'Jun 10'!H8)</f>
        <v>2.6666666666666665</v>
      </c>
      <c r="I8" s="73">
        <f>AVERAGE('Jul 09'!I8,'Aug 09'!I8,'Sep 09'!I8,'Oct 09'!I8,'Nov 09'!I8,'Dec 09'!I8,'Jan 10'!I8,'Feb 10'!I8,'Mar 10'!I8,'Apr 10'!I8,'May 10'!I8,'Jun 10'!I8)</f>
        <v>113.08333333333333</v>
      </c>
      <c r="J8" s="10">
        <f t="shared" si="1"/>
        <v>124.91666666666666</v>
      </c>
      <c r="K8" s="25">
        <v>645371.65999999992</v>
      </c>
      <c r="L8" s="4"/>
    </row>
    <row r="9" spans="1:12" x14ac:dyDescent="0.2">
      <c r="A9">
        <f>'SFY 09'!A9</f>
        <v>6</v>
      </c>
      <c r="B9" t="str">
        <f>'SFY 09'!B9</f>
        <v>Carroll</v>
      </c>
      <c r="C9" s="73">
        <f>AVERAGE('Jul 09'!C9,'Aug 09'!C9,'Sep 09'!C9,'Oct 09'!C9,'Nov 09'!C9,'Dec 09'!C9,'Jan 10'!C9,'Feb 10'!C9,'Mar 10'!C9,'Apr 10'!C9,'May 10'!C9,'Jun 10'!C9)</f>
        <v>36.5</v>
      </c>
      <c r="D9" s="73">
        <f>AVERAGE('Jul 09'!D9,'Aug 09'!D9,'Sep 09'!D9,'Oct 09'!D9,'Nov 09'!D9,'Dec 09'!D9,'Jan 10'!D9,'Feb 10'!D9,'Mar 10'!D9,'Apr 10'!D9,'May 10'!D9,'Jun 10'!D9)</f>
        <v>19</v>
      </c>
      <c r="E9" s="73">
        <f>AVERAGE('Jul 09'!E9,'Aug 09'!E9,'Sep 09'!E9,'Oct 09'!E9,'Nov 09'!E9,'Dec 09'!E9,'Jan 10'!E9,'Feb 10'!E9,'Mar 10'!E9,'Apr 10'!E9,'May 10'!E9,'Jun 10'!E9)</f>
        <v>412.25</v>
      </c>
      <c r="F9" s="10">
        <f t="shared" si="0"/>
        <v>467.75</v>
      </c>
      <c r="G9" s="73">
        <f>AVERAGE('Jul 09'!G9,'Aug 09'!G9,'Sep 09'!G9,'Oct 09'!G9,'Nov 09'!G9,'Dec 09'!G9,'Jan 10'!G9,'Feb 10'!G9,'Mar 10'!G9,'Apr 10'!G9,'May 10'!G9,'Jun 10'!G9)</f>
        <v>22.916666666666668</v>
      </c>
      <c r="H9" s="73">
        <f>AVERAGE('Jul 09'!H9,'Aug 09'!H9,'Sep 09'!H9,'Oct 09'!H9,'Nov 09'!H9,'Dec 09'!H9,'Jan 10'!H9,'Feb 10'!H9,'Mar 10'!H9,'Apr 10'!H9,'May 10'!H9,'Jun 10'!H9)</f>
        <v>9.1666666666666661</v>
      </c>
      <c r="I9" s="73">
        <f>AVERAGE('Jul 09'!I9,'Aug 09'!I9,'Sep 09'!I9,'Oct 09'!I9,'Nov 09'!I9,'Dec 09'!I9,'Jan 10'!I9,'Feb 10'!I9,'Mar 10'!I9,'Apr 10'!I9,'May 10'!I9,'Jun 10'!I9)</f>
        <v>283.91666666666669</v>
      </c>
      <c r="J9" s="10">
        <f t="shared" si="1"/>
        <v>316</v>
      </c>
      <c r="K9" s="25">
        <v>1803491.5799999998</v>
      </c>
      <c r="L9" s="4"/>
    </row>
    <row r="10" spans="1:12" x14ac:dyDescent="0.2">
      <c r="A10">
        <f>'SFY 09'!A10</f>
        <v>7</v>
      </c>
      <c r="B10" t="str">
        <f>'SFY 09'!B10</f>
        <v>Cecil</v>
      </c>
      <c r="C10" s="73">
        <f>AVERAGE('Jul 09'!C10,'Aug 09'!C10,'Sep 09'!C10,'Oct 09'!C10,'Nov 09'!C10,'Dec 09'!C10,'Jan 10'!C10,'Feb 10'!C10,'Mar 10'!C10,'Apr 10'!C10,'May 10'!C10,'Jun 10'!C10)</f>
        <v>88.25</v>
      </c>
      <c r="D10" s="73">
        <f>AVERAGE('Jul 09'!D10,'Aug 09'!D10,'Sep 09'!D10,'Oct 09'!D10,'Nov 09'!D10,'Dec 09'!D10,'Jan 10'!D10,'Feb 10'!D10,'Mar 10'!D10,'Apr 10'!D10,'May 10'!D10,'Jun 10'!D10)</f>
        <v>26.666666666666668</v>
      </c>
      <c r="E10" s="73">
        <f>AVERAGE('Jul 09'!E10,'Aug 09'!E10,'Sep 09'!E10,'Oct 09'!E10,'Nov 09'!E10,'Dec 09'!E10,'Jan 10'!E10,'Feb 10'!E10,'Mar 10'!E10,'Apr 10'!E10,'May 10'!E10,'Jun 10'!E10)</f>
        <v>285.33333333333331</v>
      </c>
      <c r="F10" s="10">
        <f t="shared" si="0"/>
        <v>400.25</v>
      </c>
      <c r="G10" s="73">
        <f>AVERAGE('Jul 09'!G10,'Aug 09'!G10,'Sep 09'!G10,'Oct 09'!G10,'Nov 09'!G10,'Dec 09'!G10,'Jan 10'!G10,'Feb 10'!G10,'Mar 10'!G10,'Apr 10'!G10,'May 10'!G10,'Jun 10'!G10)</f>
        <v>52.666666666666664</v>
      </c>
      <c r="H10" s="73">
        <f>AVERAGE('Jul 09'!H10,'Aug 09'!H10,'Sep 09'!H10,'Oct 09'!H10,'Nov 09'!H10,'Dec 09'!H10,'Jan 10'!H10,'Feb 10'!H10,'Mar 10'!H10,'Apr 10'!H10,'May 10'!H10,'Jun 10'!H10)</f>
        <v>14.5</v>
      </c>
      <c r="I10" s="73">
        <f>AVERAGE('Jul 09'!I10,'Aug 09'!I10,'Sep 09'!I10,'Oct 09'!I10,'Nov 09'!I10,'Dec 09'!I10,'Jan 10'!I10,'Feb 10'!I10,'Mar 10'!I10,'Apr 10'!I10,'May 10'!I10,'Jun 10'!I10)</f>
        <v>157.58333333333334</v>
      </c>
      <c r="J10" s="10">
        <f t="shared" si="1"/>
        <v>224.75</v>
      </c>
      <c r="K10" s="25">
        <v>1295969.28</v>
      </c>
      <c r="L10" s="4"/>
    </row>
    <row r="11" spans="1:12" x14ac:dyDescent="0.2">
      <c r="A11">
        <f>'SFY 09'!A11</f>
        <v>8</v>
      </c>
      <c r="B11" t="str">
        <f>'SFY 09'!B11</f>
        <v>Charles</v>
      </c>
      <c r="C11" s="73">
        <f>AVERAGE('Jul 09'!C11,'Aug 09'!C11,'Sep 09'!C11,'Oct 09'!C11,'Nov 09'!C11,'Dec 09'!C11,'Jan 10'!C11,'Feb 10'!C11,'Mar 10'!C11,'Apr 10'!C11,'May 10'!C11,'Jun 10'!C11)</f>
        <v>44.083333333333336</v>
      </c>
      <c r="D11" s="73">
        <f>AVERAGE('Jul 09'!D11,'Aug 09'!D11,'Sep 09'!D11,'Oct 09'!D11,'Nov 09'!D11,'Dec 09'!D11,'Jan 10'!D11,'Feb 10'!D11,'Mar 10'!D11,'Apr 10'!D11,'May 10'!D11,'Jun 10'!D11)</f>
        <v>11.416666666666666</v>
      </c>
      <c r="E11" s="73">
        <f>AVERAGE('Jul 09'!E11,'Aug 09'!E11,'Sep 09'!E11,'Oct 09'!E11,'Nov 09'!E11,'Dec 09'!E11,'Jan 10'!E11,'Feb 10'!E11,'Mar 10'!E11,'Apr 10'!E11,'May 10'!E11,'Jun 10'!E11)</f>
        <v>569.33333333333337</v>
      </c>
      <c r="F11" s="10">
        <f t="shared" si="0"/>
        <v>624.83333333333337</v>
      </c>
      <c r="G11" s="73">
        <f>AVERAGE('Jul 09'!G11,'Aug 09'!G11,'Sep 09'!G11,'Oct 09'!G11,'Nov 09'!G11,'Dec 09'!G11,'Jan 10'!G11,'Feb 10'!G11,'Mar 10'!G11,'Apr 10'!G11,'May 10'!G11,'Jun 10'!G11)</f>
        <v>22.25</v>
      </c>
      <c r="H11" s="73">
        <f>AVERAGE('Jul 09'!H11,'Aug 09'!H11,'Sep 09'!H11,'Oct 09'!H11,'Nov 09'!H11,'Dec 09'!H11,'Jan 10'!H11,'Feb 10'!H11,'Mar 10'!H11,'Apr 10'!H11,'May 10'!H11,'Jun 10'!H11)</f>
        <v>5.416666666666667</v>
      </c>
      <c r="I11" s="73">
        <f>AVERAGE('Jul 09'!I11,'Aug 09'!I11,'Sep 09'!I11,'Oct 09'!I11,'Nov 09'!I11,'Dec 09'!I11,'Jan 10'!I11,'Feb 10'!I11,'Mar 10'!I11,'Apr 10'!I11,'May 10'!I11,'Jun 10'!I11)</f>
        <v>341.25</v>
      </c>
      <c r="J11" s="10">
        <f t="shared" si="1"/>
        <v>368.91666666666669</v>
      </c>
      <c r="K11" s="25">
        <v>2484764.36</v>
      </c>
      <c r="L11" s="4"/>
    </row>
    <row r="12" spans="1:12" x14ac:dyDescent="0.2">
      <c r="A12">
        <f>'SFY 09'!A12</f>
        <v>9</v>
      </c>
      <c r="B12" t="str">
        <f>'SFY 09'!B12</f>
        <v>Dorcester</v>
      </c>
      <c r="C12" s="73">
        <f>AVERAGE('Jul 09'!C12,'Aug 09'!C12,'Sep 09'!C12,'Oct 09'!C12,'Nov 09'!C12,'Dec 09'!C12,'Jan 10'!C12,'Feb 10'!C12,'Mar 10'!C12,'Apr 10'!C12,'May 10'!C12,'Jun 10'!C12)</f>
        <v>23.833333333333332</v>
      </c>
      <c r="D12" s="73">
        <f>AVERAGE('Jul 09'!D12,'Aug 09'!D12,'Sep 09'!D12,'Oct 09'!D12,'Nov 09'!D12,'Dec 09'!D12,'Jan 10'!D12,'Feb 10'!D12,'Mar 10'!D12,'Apr 10'!D12,'May 10'!D12,'Jun 10'!D12)</f>
        <v>7.083333333333333</v>
      </c>
      <c r="E12" s="73">
        <f>AVERAGE('Jul 09'!E12,'Aug 09'!E12,'Sep 09'!E12,'Oct 09'!E12,'Nov 09'!E12,'Dec 09'!E12,'Jan 10'!E12,'Feb 10'!E12,'Mar 10'!E12,'Apr 10'!E12,'May 10'!E12,'Jun 10'!E12)</f>
        <v>302.16666666666669</v>
      </c>
      <c r="F12" s="10">
        <f t="shared" si="0"/>
        <v>333.08333333333337</v>
      </c>
      <c r="G12" s="73">
        <f>AVERAGE('Jul 09'!G12,'Aug 09'!G12,'Sep 09'!G12,'Oct 09'!G12,'Nov 09'!G12,'Dec 09'!G12,'Jan 10'!G12,'Feb 10'!G12,'Mar 10'!G12,'Apr 10'!G12,'May 10'!G12,'Jun 10'!G12)</f>
        <v>13.75</v>
      </c>
      <c r="H12" s="73">
        <f>AVERAGE('Jul 09'!H12,'Aug 09'!H12,'Sep 09'!H12,'Oct 09'!H12,'Nov 09'!H12,'Dec 09'!H12,'Jan 10'!H12,'Feb 10'!H12,'Mar 10'!H12,'Apr 10'!H12,'May 10'!H12,'Jun 10'!H12)</f>
        <v>4.166666666666667</v>
      </c>
      <c r="I12" s="73">
        <f>AVERAGE('Jul 09'!I12,'Aug 09'!I12,'Sep 09'!I12,'Oct 09'!I12,'Nov 09'!I12,'Dec 09'!I12,'Jan 10'!I12,'Feb 10'!I12,'Mar 10'!I12,'Apr 10'!I12,'May 10'!I12,'Jun 10'!I12)</f>
        <v>201.91666666666666</v>
      </c>
      <c r="J12" s="10">
        <f t="shared" si="1"/>
        <v>219.83333333333331</v>
      </c>
      <c r="K12" s="25">
        <v>1027892.75</v>
      </c>
      <c r="L12" s="4"/>
    </row>
    <row r="13" spans="1:12" x14ac:dyDescent="0.2">
      <c r="A13">
        <f>'SFY 09'!A13</f>
        <v>10</v>
      </c>
      <c r="B13" t="str">
        <f>'SFY 09'!B13</f>
        <v>Frederick</v>
      </c>
      <c r="C13" s="73">
        <f>AVERAGE('Jul 09'!C13,'Aug 09'!C13,'Sep 09'!C13,'Oct 09'!C13,'Nov 09'!C13,'Dec 09'!C13,'Jan 10'!C13,'Feb 10'!C13,'Mar 10'!C13,'Apr 10'!C13,'May 10'!C13,'Jun 10'!C13)</f>
        <v>106.58333333333333</v>
      </c>
      <c r="D13" s="73">
        <f>AVERAGE('Jul 09'!D13,'Aug 09'!D13,'Sep 09'!D13,'Oct 09'!D13,'Nov 09'!D13,'Dec 09'!D13,'Jan 10'!D13,'Feb 10'!D13,'Mar 10'!D13,'Apr 10'!D13,'May 10'!D13,'Jun 10'!D13)</f>
        <v>32.666666666666664</v>
      </c>
      <c r="E13" s="73">
        <f>AVERAGE('Jul 09'!E13,'Aug 09'!E13,'Sep 09'!E13,'Oct 09'!E13,'Nov 09'!E13,'Dec 09'!E13,'Jan 10'!E13,'Feb 10'!E13,'Mar 10'!E13,'Apr 10'!E13,'May 10'!E13,'Jun 10'!E13)</f>
        <v>481.83333333333331</v>
      </c>
      <c r="F13" s="10">
        <f t="shared" si="0"/>
        <v>621.08333333333326</v>
      </c>
      <c r="G13" s="73">
        <f>AVERAGE('Jul 09'!G13,'Aug 09'!G13,'Sep 09'!G13,'Oct 09'!G13,'Nov 09'!G13,'Dec 09'!G13,'Jan 10'!G13,'Feb 10'!G13,'Mar 10'!G13,'Apr 10'!G13,'May 10'!G13,'Jun 10'!G13)</f>
        <v>54.333333333333336</v>
      </c>
      <c r="H13" s="73">
        <f>AVERAGE('Jul 09'!H13,'Aug 09'!H13,'Sep 09'!H13,'Oct 09'!H13,'Nov 09'!H13,'Dec 09'!H13,'Jan 10'!H13,'Feb 10'!H13,'Mar 10'!H13,'Apr 10'!H13,'May 10'!H13,'Jun 10'!H13)</f>
        <v>18.5</v>
      </c>
      <c r="I13" s="73">
        <f>AVERAGE('Jul 09'!I13,'Aug 09'!I13,'Sep 09'!I13,'Oct 09'!I13,'Nov 09'!I13,'Dec 09'!I13,'Jan 10'!I13,'Feb 10'!I13,'Mar 10'!I13,'Apr 10'!I13,'May 10'!I13,'Jun 10'!I13)</f>
        <v>305.91666666666669</v>
      </c>
      <c r="J13" s="10">
        <f t="shared" si="1"/>
        <v>378.75</v>
      </c>
      <c r="K13" s="25">
        <v>2198596.75</v>
      </c>
      <c r="L13" s="4"/>
    </row>
    <row r="14" spans="1:12" x14ac:dyDescent="0.2">
      <c r="A14">
        <f>'SFY 09'!A14</f>
        <v>11</v>
      </c>
      <c r="B14" t="str">
        <f>'SFY 09'!B14</f>
        <v>Garrett</v>
      </c>
      <c r="C14" s="73">
        <f>AVERAGE('Jul 09'!C14,'Aug 09'!C14,'Sep 09'!C14,'Oct 09'!C14,'Nov 09'!C14,'Dec 09'!C14,'Jan 10'!C14,'Feb 10'!C14,'Mar 10'!C14,'Apr 10'!C14,'May 10'!C14,'Jun 10'!C14)</f>
        <v>8.8333333333333339</v>
      </c>
      <c r="D14" s="73">
        <f>AVERAGE('Jul 09'!D14,'Aug 09'!D14,'Sep 09'!D14,'Oct 09'!D14,'Nov 09'!D14,'Dec 09'!D14,'Jan 10'!D14,'Feb 10'!D14,'Mar 10'!D14,'Apr 10'!D14,'May 10'!D14,'Jun 10'!D14)</f>
        <v>1.5714285714285714</v>
      </c>
      <c r="E14" s="73">
        <f>AVERAGE('Jul 09'!E14,'Aug 09'!E14,'Sep 09'!E14,'Oct 09'!E14,'Nov 09'!E14,'Dec 09'!E14,'Jan 10'!E14,'Feb 10'!E14,'Mar 10'!E14,'Apr 10'!E14,'May 10'!E14,'Jun 10'!E14)</f>
        <v>82.916666666666671</v>
      </c>
      <c r="F14" s="10">
        <f t="shared" si="0"/>
        <v>93.321428571428584</v>
      </c>
      <c r="G14" s="73">
        <f>AVERAGE('Jul 09'!G14,'Aug 09'!G14,'Sep 09'!G14,'Oct 09'!G14,'Nov 09'!G14,'Dec 09'!G14,'Jan 10'!G14,'Feb 10'!G14,'Mar 10'!G14,'Apr 10'!G14,'May 10'!G14,'Jun 10'!G14)</f>
        <v>5.5</v>
      </c>
      <c r="H14" s="73">
        <f>AVERAGE('Jul 09'!H14,'Aug 09'!H14,'Sep 09'!H14,'Oct 09'!H14,'Nov 09'!H14,'Dec 09'!H14,'Jan 10'!H14,'Feb 10'!H14,'Mar 10'!H14,'Apr 10'!H14,'May 10'!H14,'Jun 10'!H14)</f>
        <v>1</v>
      </c>
      <c r="I14" s="73">
        <f>AVERAGE('Jul 09'!I14,'Aug 09'!I14,'Sep 09'!I14,'Oct 09'!I14,'Nov 09'!I14,'Dec 09'!I14,'Jan 10'!I14,'Feb 10'!I14,'Mar 10'!I14,'Apr 10'!I14,'May 10'!I14,'Jun 10'!I14)</f>
        <v>54.75</v>
      </c>
      <c r="J14" s="10">
        <f t="shared" si="1"/>
        <v>61.25</v>
      </c>
      <c r="K14" s="25">
        <v>190362.44</v>
      </c>
      <c r="L14" s="4"/>
    </row>
    <row r="15" spans="1:12" x14ac:dyDescent="0.2">
      <c r="A15">
        <f>'SFY 09'!A15</f>
        <v>12</v>
      </c>
      <c r="B15" t="str">
        <f>'SFY 09'!B15</f>
        <v>Harford</v>
      </c>
      <c r="C15" s="73">
        <f>AVERAGE('Jul 09'!C15,'Aug 09'!C15,'Sep 09'!C15,'Oct 09'!C15,'Nov 09'!C15,'Dec 09'!C15,'Jan 10'!C15,'Feb 10'!C15,'Mar 10'!C15,'Apr 10'!C15,'May 10'!C15,'Jun 10'!C15)</f>
        <v>230.41666666666666</v>
      </c>
      <c r="D15" s="73">
        <f>AVERAGE('Jul 09'!D15,'Aug 09'!D15,'Sep 09'!D15,'Oct 09'!D15,'Nov 09'!D15,'Dec 09'!D15,'Jan 10'!D15,'Feb 10'!D15,'Mar 10'!D15,'Apr 10'!D15,'May 10'!D15,'Jun 10'!D15)</f>
        <v>59.083333333333336</v>
      </c>
      <c r="E15" s="73">
        <f>AVERAGE('Jul 09'!E15,'Aug 09'!E15,'Sep 09'!E15,'Oct 09'!E15,'Nov 09'!E15,'Dec 09'!E15,'Jan 10'!E15,'Feb 10'!E15,'Mar 10'!E15,'Apr 10'!E15,'May 10'!E15,'Jun 10'!E15)</f>
        <v>774.66666666666663</v>
      </c>
      <c r="F15" s="10">
        <f t="shared" si="0"/>
        <v>1064.1666666666665</v>
      </c>
      <c r="G15" s="73">
        <f>AVERAGE('Jul 09'!G15,'Aug 09'!G15,'Sep 09'!G15,'Oct 09'!G15,'Nov 09'!G15,'Dec 09'!G15,'Jan 10'!G15,'Feb 10'!G15,'Mar 10'!G15,'Apr 10'!G15,'May 10'!G15,'Jun 10'!G15)</f>
        <v>124.66666666666667</v>
      </c>
      <c r="H15" s="73">
        <f>AVERAGE('Jul 09'!H15,'Aug 09'!H15,'Sep 09'!H15,'Oct 09'!H15,'Nov 09'!H15,'Dec 09'!H15,'Jan 10'!H15,'Feb 10'!H15,'Mar 10'!H15,'Apr 10'!H15,'May 10'!H15,'Jun 10'!H15)</f>
        <v>33.166666666666664</v>
      </c>
      <c r="I15" s="73">
        <f>AVERAGE('Jul 09'!I15,'Aug 09'!I15,'Sep 09'!I15,'Oct 09'!I15,'Nov 09'!I15,'Dec 09'!I15,'Jan 10'!I15,'Feb 10'!I15,'Mar 10'!I15,'Apr 10'!I15,'May 10'!I15,'Jun 10'!I15)</f>
        <v>475.08333333333331</v>
      </c>
      <c r="J15" s="10">
        <f t="shared" si="1"/>
        <v>632.91666666666663</v>
      </c>
      <c r="K15" s="25">
        <v>4143708.8500000006</v>
      </c>
      <c r="L15" s="4"/>
    </row>
    <row r="16" spans="1:12" x14ac:dyDescent="0.2">
      <c r="A16">
        <f>'SFY 09'!A16</f>
        <v>13</v>
      </c>
      <c r="B16" t="str">
        <f>'SFY 09'!B16</f>
        <v>Howard</v>
      </c>
      <c r="C16" s="73">
        <f>AVERAGE('Jul 09'!C16,'Aug 09'!C16,'Sep 09'!C16,'Oct 09'!C16,'Nov 09'!C16,'Dec 09'!C16,'Jan 10'!C16,'Feb 10'!C16,'Mar 10'!C16,'Apr 10'!C16,'May 10'!C16,'Jun 10'!C16)</f>
        <v>188.91666666666666</v>
      </c>
      <c r="D16" s="73">
        <f>AVERAGE('Jul 09'!D16,'Aug 09'!D16,'Sep 09'!D16,'Oct 09'!D16,'Nov 09'!D16,'Dec 09'!D16,'Jan 10'!D16,'Feb 10'!D16,'Mar 10'!D16,'Apr 10'!D16,'May 10'!D16,'Jun 10'!D16)</f>
        <v>39.583333333333336</v>
      </c>
      <c r="E16" s="73">
        <f>AVERAGE('Jul 09'!E16,'Aug 09'!E16,'Sep 09'!E16,'Oct 09'!E16,'Nov 09'!E16,'Dec 09'!E16,'Jan 10'!E16,'Feb 10'!E16,'Mar 10'!E16,'Apr 10'!E16,'May 10'!E16,'Jun 10'!E16)</f>
        <v>466.91666666666669</v>
      </c>
      <c r="F16" s="10">
        <f t="shared" si="0"/>
        <v>695.41666666666674</v>
      </c>
      <c r="G16" s="73">
        <f>AVERAGE('Jul 09'!G16,'Aug 09'!G16,'Sep 09'!G16,'Oct 09'!G16,'Nov 09'!G16,'Dec 09'!G16,'Jan 10'!G16,'Feb 10'!G16,'Mar 10'!G16,'Apr 10'!G16,'May 10'!G16,'Jun 10'!G16)</f>
        <v>107.75</v>
      </c>
      <c r="H16" s="73">
        <f>AVERAGE('Jul 09'!H16,'Aug 09'!H16,'Sep 09'!H16,'Oct 09'!H16,'Nov 09'!H16,'Dec 09'!H16,'Jan 10'!H16,'Feb 10'!H16,'Mar 10'!H16,'Apr 10'!H16,'May 10'!H16,'Jun 10'!H16)</f>
        <v>22.5</v>
      </c>
      <c r="I16" s="73">
        <f>AVERAGE('Jul 09'!I16,'Aug 09'!I16,'Sep 09'!I16,'Oct 09'!I16,'Nov 09'!I16,'Dec 09'!I16,'Jan 10'!I16,'Feb 10'!I16,'Mar 10'!I16,'Apr 10'!I16,'May 10'!I16,'Jun 10'!I16)</f>
        <v>284.08333333333331</v>
      </c>
      <c r="J16" s="10">
        <f t="shared" si="1"/>
        <v>414.33333333333331</v>
      </c>
      <c r="K16" s="25">
        <v>3986754.2200000007</v>
      </c>
      <c r="L16" s="4"/>
    </row>
    <row r="17" spans="1:12" x14ac:dyDescent="0.2">
      <c r="A17">
        <f>'SFY 09'!A17</f>
        <v>14</v>
      </c>
      <c r="B17" t="str">
        <f>'SFY 09'!B17</f>
        <v>Kent</v>
      </c>
      <c r="C17" s="73">
        <f>AVERAGE('Jul 09'!C17,'Aug 09'!C17,'Sep 09'!C17,'Oct 09'!C17,'Nov 09'!C17,'Dec 09'!C17,'Jan 10'!C17,'Feb 10'!C17,'Mar 10'!C17,'Apr 10'!C17,'May 10'!C17,'Jun 10'!C17)</f>
        <v>12.5</v>
      </c>
      <c r="D17" s="73">
        <f>AVERAGE('Jul 09'!D17,'Aug 09'!D17,'Sep 09'!D17,'Oct 09'!D17,'Nov 09'!D17,'Dec 09'!D17,'Jan 10'!D17,'Feb 10'!D17,'Mar 10'!D17,'Apr 10'!D17,'May 10'!D17,'Jun 10'!D17)</f>
        <v>7.5</v>
      </c>
      <c r="E17" s="73">
        <f>AVERAGE('Jul 09'!E17,'Aug 09'!E17,'Sep 09'!E17,'Oct 09'!E17,'Nov 09'!E17,'Dec 09'!E17,'Jan 10'!E17,'Feb 10'!E17,'Mar 10'!E17,'Apr 10'!E17,'May 10'!E17,'Jun 10'!E17)</f>
        <v>101.08333333333333</v>
      </c>
      <c r="F17" s="10">
        <f t="shared" si="0"/>
        <v>121.08333333333333</v>
      </c>
      <c r="G17" s="73">
        <f>AVERAGE('Jul 09'!G17,'Aug 09'!G17,'Sep 09'!G17,'Oct 09'!G17,'Nov 09'!G17,'Dec 09'!G17,'Jan 10'!G17,'Feb 10'!G17,'Mar 10'!G17,'Apr 10'!G17,'May 10'!G17,'Jun 10'!G17)</f>
        <v>8.0833333333333339</v>
      </c>
      <c r="H17" s="73">
        <f>AVERAGE('Jul 09'!H17,'Aug 09'!H17,'Sep 09'!H17,'Oct 09'!H17,'Nov 09'!H17,'Dec 09'!H17,'Jan 10'!H17,'Feb 10'!H17,'Mar 10'!H17,'Apr 10'!H17,'May 10'!H17,'Jun 10'!H17)</f>
        <v>3.5833333333333335</v>
      </c>
      <c r="I17" s="73">
        <f>AVERAGE('Jul 09'!I17,'Aug 09'!I17,'Sep 09'!I17,'Oct 09'!I17,'Nov 09'!I17,'Dec 09'!I17,'Jan 10'!I17,'Feb 10'!I17,'Mar 10'!I17,'Apr 10'!I17,'May 10'!I17,'Jun 10'!I17)</f>
        <v>61.75</v>
      </c>
      <c r="J17" s="10">
        <f t="shared" si="1"/>
        <v>73.416666666666671</v>
      </c>
      <c r="K17" s="25">
        <v>341037.18999999994</v>
      </c>
      <c r="L17" s="4"/>
    </row>
    <row r="18" spans="1:12" x14ac:dyDescent="0.2">
      <c r="A18">
        <f>'SFY 09'!A18</f>
        <v>15</v>
      </c>
      <c r="B18" t="str">
        <f>'SFY 09'!B18</f>
        <v>Montgomery</v>
      </c>
      <c r="C18" s="73">
        <f>AVERAGE('Jul 09'!C18,'Aug 09'!C18,'Sep 09'!C18,'Oct 09'!C18,'Nov 09'!C18,'Dec 09'!C18,'Jan 10'!C18,'Feb 10'!C18,'Mar 10'!C18,'Apr 10'!C18,'May 10'!C18,'Jun 10'!C18)</f>
        <v>349.16666666666669</v>
      </c>
      <c r="D18" s="73">
        <f>AVERAGE('Jul 09'!D18,'Aug 09'!D18,'Sep 09'!D18,'Oct 09'!D18,'Nov 09'!D18,'Dec 09'!D18,'Jan 10'!D18,'Feb 10'!D18,'Mar 10'!D18,'Apr 10'!D18,'May 10'!D18,'Jun 10'!D18)</f>
        <v>101.41666666666667</v>
      </c>
      <c r="E18" s="73">
        <f>AVERAGE('Jul 09'!E18,'Aug 09'!E18,'Sep 09'!E18,'Oct 09'!E18,'Nov 09'!E18,'Dec 09'!E18,'Jan 10'!E18,'Feb 10'!E18,'Mar 10'!E18,'Apr 10'!E18,'May 10'!E18,'Jun 10'!E18)</f>
        <v>1259.0833333333333</v>
      </c>
      <c r="F18" s="10">
        <f t="shared" si="0"/>
        <v>1709.6666666666665</v>
      </c>
      <c r="G18" s="73">
        <f>AVERAGE('Jul 09'!G18,'Aug 09'!G18,'Sep 09'!G18,'Oct 09'!G18,'Nov 09'!G18,'Dec 09'!G18,'Jan 10'!G18,'Feb 10'!G18,'Mar 10'!G18,'Apr 10'!G18,'May 10'!G18,'Jun 10'!G18)</f>
        <v>193.58333333333334</v>
      </c>
      <c r="H18" s="73">
        <f>AVERAGE('Jul 09'!H18,'Aug 09'!H18,'Sep 09'!H18,'Oct 09'!H18,'Nov 09'!H18,'Dec 09'!H18,'Jan 10'!H18,'Feb 10'!H18,'Mar 10'!H18,'Apr 10'!H18,'May 10'!H18,'Jun 10'!H18)</f>
        <v>50.916666666666664</v>
      </c>
      <c r="I18" s="73">
        <f>AVERAGE('Jul 09'!I18,'Aug 09'!I18,'Sep 09'!I18,'Oct 09'!I18,'Nov 09'!I18,'Dec 09'!I18,'Jan 10'!I18,'Feb 10'!I18,'Mar 10'!I18,'Apr 10'!I18,'May 10'!I18,'Jun 10'!I18)</f>
        <v>779.91666666666663</v>
      </c>
      <c r="J18" s="10">
        <f t="shared" si="1"/>
        <v>1024.4166666666665</v>
      </c>
      <c r="K18" s="25">
        <v>8134212.4199999999</v>
      </c>
      <c r="L18" s="4"/>
    </row>
    <row r="19" spans="1:12" x14ac:dyDescent="0.2">
      <c r="A19">
        <f>'SFY 09'!A19</f>
        <v>16</v>
      </c>
      <c r="B19" t="str">
        <f>'SFY 09'!B19</f>
        <v>Prince George's</v>
      </c>
      <c r="C19" s="73">
        <f>AVERAGE('Jul 09'!C19,'Aug 09'!C19,'Sep 09'!C19,'Oct 09'!C19,'Nov 09'!C19,'Dec 09'!C19,'Jan 10'!C19,'Feb 10'!C19,'Mar 10'!C19,'Apr 10'!C19,'May 10'!C19,'Jun 10'!C19)</f>
        <v>1195.1666666666667</v>
      </c>
      <c r="D19" s="73">
        <f>AVERAGE('Jul 09'!D19,'Aug 09'!D19,'Sep 09'!D19,'Oct 09'!D19,'Nov 09'!D19,'Dec 09'!D19,'Jan 10'!D19,'Feb 10'!D19,'Mar 10'!D19,'Apr 10'!D19,'May 10'!D19,'Jun 10'!D19)</f>
        <v>131.66666666666666</v>
      </c>
      <c r="E19" s="73">
        <f>AVERAGE('Jul 09'!E19,'Aug 09'!E19,'Sep 09'!E19,'Oct 09'!E19,'Nov 09'!E19,'Dec 09'!E19,'Jan 10'!E19,'Feb 10'!E19,'Mar 10'!E19,'Apr 10'!E19,'May 10'!E19,'Jun 10'!E19)</f>
        <v>2333.75</v>
      </c>
      <c r="F19" s="10">
        <f t="shared" si="0"/>
        <v>3660.5833333333335</v>
      </c>
      <c r="G19" s="73">
        <f>AVERAGE('Jul 09'!G19,'Aug 09'!G19,'Sep 09'!G19,'Oct 09'!G19,'Nov 09'!G19,'Dec 09'!G19,'Jan 10'!G19,'Feb 10'!G19,'Mar 10'!G19,'Apr 10'!G19,'May 10'!G19,'Jun 10'!G19)</f>
        <v>679.08333333333337</v>
      </c>
      <c r="H19" s="73">
        <f>AVERAGE('Jul 09'!H19,'Aug 09'!H19,'Sep 09'!H19,'Oct 09'!H19,'Nov 09'!H19,'Dec 09'!H19,'Jan 10'!H19,'Feb 10'!H19,'Mar 10'!H19,'Apr 10'!H19,'May 10'!H19,'Jun 10'!H19)</f>
        <v>69.75</v>
      </c>
      <c r="I19" s="73">
        <f>AVERAGE('Jul 09'!I19,'Aug 09'!I19,'Sep 09'!I19,'Oct 09'!I19,'Nov 09'!I19,'Dec 09'!I19,'Jan 10'!I19,'Feb 10'!I19,'Mar 10'!I19,'Apr 10'!I19,'May 10'!I19,'Jun 10'!I19)</f>
        <v>1384.6666666666667</v>
      </c>
      <c r="J19" s="10">
        <f t="shared" si="1"/>
        <v>2133.5</v>
      </c>
      <c r="K19" s="25">
        <v>16911364.579999998</v>
      </c>
      <c r="L19" s="4"/>
    </row>
    <row r="20" spans="1:12" x14ac:dyDescent="0.2">
      <c r="A20">
        <f>'SFY 09'!A20</f>
        <v>17</v>
      </c>
      <c r="B20" t="str">
        <f>'SFY 09'!B20</f>
        <v>Queen Anne's</v>
      </c>
      <c r="C20" s="73">
        <f>AVERAGE('Jul 09'!C20,'Aug 09'!C20,'Sep 09'!C20,'Oct 09'!C20,'Nov 09'!C20,'Dec 09'!C20,'Jan 10'!C20,'Feb 10'!C20,'Mar 10'!C20,'Apr 10'!C20,'May 10'!C20,'Jun 10'!C20)</f>
        <v>10.083333333333334</v>
      </c>
      <c r="D20" s="73">
        <f>AVERAGE('Jul 09'!D20,'Aug 09'!D20,'Sep 09'!D20,'Oct 09'!D20,'Nov 09'!D20,'Dec 09'!D20,'Jan 10'!D20,'Feb 10'!D20,'Mar 10'!D20,'Apr 10'!D20,'May 10'!D20,'Jun 10'!D20)</f>
        <v>11.416666666666666</v>
      </c>
      <c r="E20" s="73">
        <f>AVERAGE('Jul 09'!E20,'Aug 09'!E20,'Sep 09'!E20,'Oct 09'!E20,'Nov 09'!E20,'Dec 09'!E20,'Jan 10'!E20,'Feb 10'!E20,'Mar 10'!E20,'Apr 10'!E20,'May 10'!E20,'Jun 10'!E20)</f>
        <v>144</v>
      </c>
      <c r="F20" s="10">
        <f t="shared" si="0"/>
        <v>165.5</v>
      </c>
      <c r="G20" s="73">
        <f>AVERAGE('Jul 09'!G20,'Aug 09'!G20,'Sep 09'!G20,'Oct 09'!G20,'Nov 09'!G20,'Dec 09'!G20,'Jan 10'!G20,'Feb 10'!G20,'Mar 10'!G20,'Apr 10'!G20,'May 10'!G20,'Jun 10'!G20)</f>
        <v>5</v>
      </c>
      <c r="H20" s="73">
        <f>AVERAGE('Jul 09'!H20,'Aug 09'!H20,'Sep 09'!H20,'Oct 09'!H20,'Nov 09'!H20,'Dec 09'!H20,'Jan 10'!H20,'Feb 10'!H20,'Mar 10'!H20,'Apr 10'!H20,'May 10'!H20,'Jun 10'!H20)</f>
        <v>6</v>
      </c>
      <c r="I20" s="73">
        <f>AVERAGE('Jul 09'!I20,'Aug 09'!I20,'Sep 09'!I20,'Oct 09'!I20,'Nov 09'!I20,'Dec 09'!I20,'Jan 10'!I20,'Feb 10'!I20,'Mar 10'!I20,'Apr 10'!I20,'May 10'!I20,'Jun 10'!I20)</f>
        <v>97.666666666666671</v>
      </c>
      <c r="J20" s="10">
        <f t="shared" si="1"/>
        <v>108.66666666666667</v>
      </c>
      <c r="K20" s="25">
        <v>463109.7900000001</v>
      </c>
      <c r="L20" s="4"/>
    </row>
    <row r="21" spans="1:12" x14ac:dyDescent="0.2">
      <c r="A21">
        <f>'SFY 09'!A21</f>
        <v>18</v>
      </c>
      <c r="B21" t="str">
        <f>'SFY 09'!B21</f>
        <v>St. Mary's</v>
      </c>
      <c r="C21" s="73">
        <f>AVERAGE('Jul 09'!C21,'Aug 09'!C21,'Sep 09'!C21,'Oct 09'!C21,'Nov 09'!C21,'Dec 09'!C21,'Jan 10'!C21,'Feb 10'!C21,'Mar 10'!C21,'Apr 10'!C21,'May 10'!C21,'Jun 10'!C21)</f>
        <v>55.416666666666664</v>
      </c>
      <c r="D21" s="73">
        <f>AVERAGE('Jul 09'!D21,'Aug 09'!D21,'Sep 09'!D21,'Oct 09'!D21,'Nov 09'!D21,'Dec 09'!D21,'Jan 10'!D21,'Feb 10'!D21,'Mar 10'!D21,'Apr 10'!D21,'May 10'!D21,'Jun 10'!D21)</f>
        <v>27.5</v>
      </c>
      <c r="E21" s="73">
        <f>AVERAGE('Jul 09'!E21,'Aug 09'!E21,'Sep 09'!E21,'Oct 09'!E21,'Nov 09'!E21,'Dec 09'!E21,'Jan 10'!E21,'Feb 10'!E21,'Mar 10'!E21,'Apr 10'!E21,'May 10'!E21,'Jun 10'!E21)</f>
        <v>325.33333333333331</v>
      </c>
      <c r="F21" s="10">
        <f t="shared" si="0"/>
        <v>408.25</v>
      </c>
      <c r="G21" s="73">
        <f>AVERAGE('Jul 09'!G21,'Aug 09'!G21,'Sep 09'!G21,'Oct 09'!G21,'Nov 09'!G21,'Dec 09'!G21,'Jan 10'!G21,'Feb 10'!G21,'Mar 10'!G21,'Apr 10'!G21,'May 10'!G21,'Jun 10'!G21)</f>
        <v>27.166666666666668</v>
      </c>
      <c r="H21" s="73">
        <f>AVERAGE('Jul 09'!H21,'Aug 09'!H21,'Sep 09'!H21,'Oct 09'!H21,'Nov 09'!H21,'Dec 09'!H21,'Jan 10'!H21,'Feb 10'!H21,'Mar 10'!H21,'Apr 10'!H21,'May 10'!H21,'Jun 10'!H21)</f>
        <v>14.333333333333334</v>
      </c>
      <c r="I21" s="73">
        <f>AVERAGE('Jul 09'!I21,'Aug 09'!I21,'Sep 09'!I21,'Oct 09'!I21,'Nov 09'!I21,'Dec 09'!I21,'Jan 10'!I21,'Feb 10'!I21,'Mar 10'!I21,'Apr 10'!I21,'May 10'!I21,'Jun 10'!I21)</f>
        <v>173.66666666666666</v>
      </c>
      <c r="J21" s="10">
        <f t="shared" si="1"/>
        <v>215.16666666666666</v>
      </c>
      <c r="K21" s="25">
        <v>1094080.3099999998</v>
      </c>
      <c r="L21" s="4"/>
    </row>
    <row r="22" spans="1:12" x14ac:dyDescent="0.2">
      <c r="A22">
        <f>'SFY 09'!A22</f>
        <v>19</v>
      </c>
      <c r="B22" t="str">
        <f>'SFY 09'!B22</f>
        <v>Somerset</v>
      </c>
      <c r="C22" s="73">
        <f>AVERAGE('Jul 09'!C22,'Aug 09'!C22,'Sep 09'!C22,'Oct 09'!C22,'Nov 09'!C22,'Dec 09'!C22,'Jan 10'!C22,'Feb 10'!C22,'Mar 10'!C22,'Apr 10'!C22,'May 10'!C22,'Jun 10'!C22)</f>
        <v>48.333333333333336</v>
      </c>
      <c r="D22" s="73">
        <f>AVERAGE('Jul 09'!D22,'Aug 09'!D22,'Sep 09'!D22,'Oct 09'!D22,'Nov 09'!D22,'Dec 09'!D22,'Jan 10'!D22,'Feb 10'!D22,'Mar 10'!D22,'Apr 10'!D22,'May 10'!D22,'Jun 10'!D22)</f>
        <v>7.666666666666667</v>
      </c>
      <c r="E22" s="73">
        <f>AVERAGE('Jul 09'!E22,'Aug 09'!E22,'Sep 09'!E22,'Oct 09'!E22,'Nov 09'!E22,'Dec 09'!E22,'Jan 10'!E22,'Feb 10'!E22,'Mar 10'!E22,'Apr 10'!E22,'May 10'!E22,'Jun 10'!E22)</f>
        <v>284.75</v>
      </c>
      <c r="F22" s="10">
        <f t="shared" si="0"/>
        <v>340.75</v>
      </c>
      <c r="G22" s="73">
        <f>AVERAGE('Jul 09'!G22,'Aug 09'!G22,'Sep 09'!G22,'Oct 09'!G22,'Nov 09'!G22,'Dec 09'!G22,'Jan 10'!G22,'Feb 10'!G22,'Mar 10'!G22,'Apr 10'!G22,'May 10'!G22,'Jun 10'!G22)</f>
        <v>21.666666666666668</v>
      </c>
      <c r="H22" s="73">
        <f>AVERAGE('Jul 09'!H22,'Aug 09'!H22,'Sep 09'!H22,'Oct 09'!H22,'Nov 09'!H22,'Dec 09'!H22,'Jan 10'!H22,'Feb 10'!H22,'Mar 10'!H22,'Apr 10'!H22,'May 10'!H22,'Jun 10'!H22)</f>
        <v>3.9166666666666665</v>
      </c>
      <c r="I22" s="73">
        <f>AVERAGE('Jul 09'!I22,'Aug 09'!I22,'Sep 09'!I22,'Oct 09'!I22,'Nov 09'!I22,'Dec 09'!I22,'Jan 10'!I22,'Feb 10'!I22,'Mar 10'!I22,'Apr 10'!I22,'May 10'!I22,'Jun 10'!I22)</f>
        <v>163.25</v>
      </c>
      <c r="J22" s="10">
        <f t="shared" si="1"/>
        <v>188.83333333333334</v>
      </c>
      <c r="K22" s="25">
        <v>968510.86</v>
      </c>
      <c r="L22" s="4"/>
    </row>
    <row r="23" spans="1:12" x14ac:dyDescent="0.2">
      <c r="A23">
        <f>'SFY 09'!A23</f>
        <v>20</v>
      </c>
      <c r="B23" t="str">
        <f>'SFY 09'!B23</f>
        <v>Talbot</v>
      </c>
      <c r="C23" s="73">
        <f>AVERAGE('Jul 09'!C23,'Aug 09'!C23,'Sep 09'!C23,'Oct 09'!C23,'Nov 09'!C23,'Dec 09'!C23,'Jan 10'!C23,'Feb 10'!C23,'Mar 10'!C23,'Apr 10'!C23,'May 10'!C23,'Jun 10'!C23)</f>
        <v>2.0833333333333335</v>
      </c>
      <c r="D23" s="73">
        <f>AVERAGE('Jul 09'!D23,'Aug 09'!D23,'Sep 09'!D23,'Oct 09'!D23,'Nov 09'!D23,'Dec 09'!D23,'Jan 10'!D23,'Feb 10'!D23,'Mar 10'!D23,'Apr 10'!D23,'May 10'!D23,'Jun 10'!D23)</f>
        <v>5.75</v>
      </c>
      <c r="E23" s="73">
        <f>AVERAGE('Jul 09'!E23,'Aug 09'!E23,'Sep 09'!E23,'Oct 09'!E23,'Nov 09'!E23,'Dec 09'!E23,'Jan 10'!E23,'Feb 10'!E23,'Mar 10'!E23,'Apr 10'!E23,'May 10'!E23,'Jun 10'!E23)</f>
        <v>188.58333333333334</v>
      </c>
      <c r="F23" s="10">
        <f t="shared" si="0"/>
        <v>196.41666666666669</v>
      </c>
      <c r="G23" s="73">
        <f>AVERAGE('Jul 09'!G23,'Aug 09'!G23,'Sep 09'!G23,'Oct 09'!G23,'Nov 09'!G23,'Dec 09'!G23,'Jan 10'!G23,'Feb 10'!G23,'Mar 10'!G23,'Apr 10'!G23,'May 10'!G23,'Jun 10'!G23)</f>
        <v>1.9090909090909092</v>
      </c>
      <c r="H23" s="73">
        <f>AVERAGE('Jul 09'!H23,'Aug 09'!H23,'Sep 09'!H23,'Oct 09'!H23,'Nov 09'!H23,'Dec 09'!H23,'Jan 10'!H23,'Feb 10'!H23,'Mar 10'!H23,'Apr 10'!H23,'May 10'!H23,'Jun 10'!H23)</f>
        <v>3.9166666666666665</v>
      </c>
      <c r="I23" s="73">
        <f>AVERAGE('Jul 09'!I23,'Aug 09'!I23,'Sep 09'!I23,'Oct 09'!I23,'Nov 09'!I23,'Dec 09'!I23,'Jan 10'!I23,'Feb 10'!I23,'Mar 10'!I23,'Apr 10'!I23,'May 10'!I23,'Jun 10'!I23)</f>
        <v>130.5</v>
      </c>
      <c r="J23" s="10">
        <f t="shared" si="1"/>
        <v>136.32575757575756</v>
      </c>
      <c r="K23" s="25">
        <v>597680.80000000005</v>
      </c>
      <c r="L23" s="4"/>
    </row>
    <row r="24" spans="1:12" x14ac:dyDescent="0.2">
      <c r="A24">
        <f>'SFY 09'!A24</f>
        <v>21</v>
      </c>
      <c r="B24" t="str">
        <f>'SFY 09'!B24</f>
        <v>Washington</v>
      </c>
      <c r="C24" s="73">
        <f>AVERAGE('Jul 09'!C24,'Aug 09'!C24,'Sep 09'!C24,'Oct 09'!C24,'Nov 09'!C24,'Dec 09'!C24,'Jan 10'!C24,'Feb 10'!C24,'Mar 10'!C24,'Apr 10'!C24,'May 10'!C24,'Jun 10'!C24)</f>
        <v>91.916666666666671</v>
      </c>
      <c r="D24" s="73">
        <f>AVERAGE('Jul 09'!D24,'Aug 09'!D24,'Sep 09'!D24,'Oct 09'!D24,'Nov 09'!D24,'Dec 09'!D24,'Jan 10'!D24,'Feb 10'!D24,'Mar 10'!D24,'Apr 10'!D24,'May 10'!D24,'Jun 10'!D24)</f>
        <v>40.333333333333336</v>
      </c>
      <c r="E24" s="73">
        <f>AVERAGE('Jul 09'!E24,'Aug 09'!E24,'Sep 09'!E24,'Oct 09'!E24,'Nov 09'!E24,'Dec 09'!E24,'Jan 10'!E24,'Feb 10'!E24,'Mar 10'!E24,'Apr 10'!E24,'May 10'!E24,'Jun 10'!E24)</f>
        <v>663.25</v>
      </c>
      <c r="F24" s="10">
        <f t="shared" si="0"/>
        <v>795.5</v>
      </c>
      <c r="G24" s="73">
        <f>AVERAGE('Jul 09'!G24,'Aug 09'!G24,'Sep 09'!G24,'Oct 09'!G24,'Nov 09'!G24,'Dec 09'!G24,'Jan 10'!G24,'Feb 10'!G24,'Mar 10'!G24,'Apr 10'!G24,'May 10'!G24,'Jun 10'!G24)</f>
        <v>46.083333333333336</v>
      </c>
      <c r="H24" s="73">
        <f>AVERAGE('Jul 09'!H24,'Aug 09'!H24,'Sep 09'!H24,'Oct 09'!H24,'Nov 09'!H24,'Dec 09'!H24,'Jan 10'!H24,'Feb 10'!H24,'Mar 10'!H24,'Apr 10'!H24,'May 10'!H24,'Jun 10'!H24)</f>
        <v>22.25</v>
      </c>
      <c r="I24" s="73">
        <f>AVERAGE('Jul 09'!I24,'Aug 09'!I24,'Sep 09'!I24,'Oct 09'!I24,'Nov 09'!I24,'Dec 09'!I24,'Jan 10'!I24,'Feb 10'!I24,'Mar 10'!I24,'Apr 10'!I24,'May 10'!I24,'Jun 10'!I24)</f>
        <v>380.75</v>
      </c>
      <c r="J24" s="10">
        <f t="shared" si="1"/>
        <v>449.08333333333337</v>
      </c>
      <c r="K24" s="25">
        <v>2278649.75</v>
      </c>
      <c r="L24" s="4"/>
    </row>
    <row r="25" spans="1:12" x14ac:dyDescent="0.2">
      <c r="A25">
        <f>'SFY 09'!A25</f>
        <v>22</v>
      </c>
      <c r="B25" t="str">
        <f>'SFY 09'!B25</f>
        <v>Wicomico</v>
      </c>
      <c r="C25" s="73">
        <f>AVERAGE('Jul 09'!C25,'Aug 09'!C25,'Sep 09'!C25,'Oct 09'!C25,'Nov 09'!C25,'Dec 09'!C25,'Jan 10'!C25,'Feb 10'!C25,'Mar 10'!C25,'Apr 10'!C25,'May 10'!C25,'Jun 10'!C25)</f>
        <v>120.33333333333333</v>
      </c>
      <c r="D25" s="73">
        <f>AVERAGE('Jul 09'!D25,'Aug 09'!D25,'Sep 09'!D25,'Oct 09'!D25,'Nov 09'!D25,'Dec 09'!D25,'Jan 10'!D25,'Feb 10'!D25,'Mar 10'!D25,'Apr 10'!D25,'May 10'!D25,'Jun 10'!D25)</f>
        <v>52</v>
      </c>
      <c r="E25" s="73">
        <f>AVERAGE('Jul 09'!E25,'Aug 09'!E25,'Sep 09'!E25,'Oct 09'!E25,'Nov 09'!E25,'Dec 09'!E25,'Jan 10'!E25,'Feb 10'!E25,'Mar 10'!E25,'Apr 10'!E25,'May 10'!E25,'Jun 10'!E25)</f>
        <v>640.25</v>
      </c>
      <c r="F25" s="10">
        <f t="shared" si="0"/>
        <v>812.58333333333326</v>
      </c>
      <c r="G25" s="73">
        <f>AVERAGE('Jul 09'!G25,'Aug 09'!G25,'Sep 09'!G25,'Oct 09'!G25,'Nov 09'!G25,'Dec 09'!G25,'Jan 10'!G25,'Feb 10'!G25,'Mar 10'!G25,'Apr 10'!G25,'May 10'!G25,'Jun 10'!G25)</f>
        <v>66.75</v>
      </c>
      <c r="H25" s="73">
        <f>AVERAGE('Jul 09'!H25,'Aug 09'!H25,'Sep 09'!H25,'Oct 09'!H25,'Nov 09'!H25,'Dec 09'!H25,'Jan 10'!H25,'Feb 10'!H25,'Mar 10'!H25,'Apr 10'!H25,'May 10'!H25,'Jun 10'!H25)</f>
        <v>27.25</v>
      </c>
      <c r="I25" s="73">
        <f>AVERAGE('Jul 09'!I25,'Aug 09'!I25,'Sep 09'!I25,'Oct 09'!I25,'Nov 09'!I25,'Dec 09'!I25,'Jan 10'!I25,'Feb 10'!I25,'Mar 10'!I25,'Apr 10'!I25,'May 10'!I25,'Jun 10'!I25)</f>
        <v>409.83333333333331</v>
      </c>
      <c r="J25" s="10">
        <f t="shared" si="1"/>
        <v>503.83333333333331</v>
      </c>
      <c r="K25" s="25">
        <v>2250478.1500000004</v>
      </c>
      <c r="L25" s="4"/>
    </row>
    <row r="26" spans="1:12" x14ac:dyDescent="0.2">
      <c r="A26">
        <f>'SFY 09'!A26</f>
        <v>23</v>
      </c>
      <c r="B26" t="str">
        <f>'SFY 09'!B26</f>
        <v>Worcester</v>
      </c>
      <c r="C26" s="73">
        <f>AVERAGE('Jul 09'!C26,'Aug 09'!C26,'Sep 09'!C26,'Oct 09'!C26,'Nov 09'!C26,'Dec 09'!C26,'Jan 10'!C26,'Feb 10'!C26,'Mar 10'!C26,'Apr 10'!C26,'May 10'!C26,'Jun 10'!C26)</f>
        <v>10.583333333333334</v>
      </c>
      <c r="D26" s="73">
        <f>AVERAGE('Jul 09'!D26,'Aug 09'!D26,'Sep 09'!D26,'Oct 09'!D26,'Nov 09'!D26,'Dec 09'!D26,'Jan 10'!D26,'Feb 10'!D26,'Mar 10'!D26,'Apr 10'!D26,'May 10'!D26,'Jun 10'!D26)</f>
        <v>2.9166666666666665</v>
      </c>
      <c r="E26" s="73">
        <f>AVERAGE('Jul 09'!E26,'Aug 09'!E26,'Sep 09'!E26,'Oct 09'!E26,'Nov 09'!E26,'Dec 09'!E26,'Jan 10'!E26,'Feb 10'!E26,'Mar 10'!E26,'Apr 10'!E26,'May 10'!E26,'Jun 10'!E26)</f>
        <v>207.83333333333334</v>
      </c>
      <c r="F26" s="10">
        <f t="shared" si="0"/>
        <v>221.33333333333334</v>
      </c>
      <c r="G26" s="73">
        <f>AVERAGE('Jul 09'!G26,'Aug 09'!G26,'Sep 09'!G26,'Oct 09'!G26,'Nov 09'!G26,'Dec 09'!G26,'Jan 10'!G26,'Feb 10'!G26,'Mar 10'!G26,'Apr 10'!G26,'May 10'!G26,'Jun 10'!G26)</f>
        <v>6.416666666666667</v>
      </c>
      <c r="H26" s="73">
        <f>AVERAGE('Jul 09'!H26,'Aug 09'!H26,'Sep 09'!H26,'Oct 09'!H26,'Nov 09'!H26,'Dec 09'!H26,'Jan 10'!H26,'Feb 10'!H26,'Mar 10'!H26,'Apr 10'!H26,'May 10'!H26,'Jun 10'!H26)</f>
        <v>1.7272727272727273</v>
      </c>
      <c r="I26" s="73">
        <f>AVERAGE('Jul 09'!I26,'Aug 09'!I26,'Sep 09'!I26,'Oct 09'!I26,'Nov 09'!I26,'Dec 09'!I26,'Jan 10'!I26,'Feb 10'!I26,'Mar 10'!I26,'Apr 10'!I26,'May 10'!I26,'Jun 10'!I26)</f>
        <v>134</v>
      </c>
      <c r="J26" s="10">
        <f t="shared" si="1"/>
        <v>142.14393939393941</v>
      </c>
      <c r="K26" s="25">
        <v>629750.73</v>
      </c>
      <c r="L26" s="4"/>
    </row>
    <row r="27" spans="1:12" x14ac:dyDescent="0.2">
      <c r="A27">
        <f>'SFY 09'!A27</f>
        <v>30</v>
      </c>
      <c r="B27" t="str">
        <f>'SFY 09'!B27</f>
        <v>Baltimore City</v>
      </c>
      <c r="C27" s="73">
        <f>AVERAGE('Jul 09'!C27,'Aug 09'!C27,'Sep 09'!C27,'Oct 09'!C27,'Nov 09'!C27,'Dec 09'!C27,'Jan 10'!C27,'Feb 10'!C27,'Mar 10'!C27,'Apr 10'!C27,'May 10'!C27,'Jun 10'!C27)</f>
        <v>3189.8333333333335</v>
      </c>
      <c r="D27" s="73">
        <f>AVERAGE('Jul 09'!D27,'Aug 09'!D27,'Sep 09'!D27,'Oct 09'!D27,'Nov 09'!D27,'Dec 09'!D27,'Jan 10'!D27,'Feb 10'!D27,'Mar 10'!D27,'Apr 10'!D27,'May 10'!D27,'Jun 10'!D27)</f>
        <v>663</v>
      </c>
      <c r="E27" s="73">
        <f>AVERAGE('Jul 09'!E27,'Aug 09'!E27,'Sep 09'!E27,'Oct 09'!E27,'Nov 09'!E27,'Dec 09'!E27,'Jan 10'!E27,'Feb 10'!E27,'Mar 10'!E27,'Apr 10'!E27,'May 10'!E27,'Jun 10'!E27)</f>
        <v>3013.5</v>
      </c>
      <c r="F27" s="10">
        <f t="shared" si="0"/>
        <v>6866.3333333333339</v>
      </c>
      <c r="G27" s="80">
        <f>AVERAGE('Jul 09'!G27,'Aug 09'!G27,'Sep 09'!G27,'Oct 09'!G27,'Nov 09'!G27,'Dec 09'!G27,'Jan 10'!G27,'Feb 10'!G27,'Mar 10'!G27,'Apr 10'!G27,'May 10'!G27,'Jun 10'!G27)</f>
        <v>1883.3333333333333</v>
      </c>
      <c r="H27" s="81">
        <f>AVERAGE('Jul 09'!H27,'Aug 09'!H27,'Sep 09'!H27,'Oct 09'!H27,'Nov 09'!H27,'Dec 09'!H27,'Jan 10'!H27,'Feb 10'!H27,'Mar 10'!H27,'Apr 10'!H27,'May 10'!H27,'Jun 10'!H27)</f>
        <v>396.66666666666669</v>
      </c>
      <c r="I27" s="81">
        <f>AVERAGE('Jul 09'!I27,'Aug 09'!I27,'Sep 09'!I27,'Oct 09'!I27,'Nov 09'!I27,'Dec 09'!I27,'Jan 10'!I27,'Feb 10'!I27,'Mar 10'!I27,'Apr 10'!I27,'May 10'!I27,'Jun 10'!I27)</f>
        <v>1812.6666666666667</v>
      </c>
      <c r="J27" s="11">
        <f t="shared" si="1"/>
        <v>4092.666666666667</v>
      </c>
      <c r="K27" s="82">
        <v>29608813.82</v>
      </c>
      <c r="L27" s="4"/>
    </row>
    <row r="28" spans="1:12" x14ac:dyDescent="0.2">
      <c r="B28" t="str">
        <f>'SFY 09'!B28</f>
        <v>Total</v>
      </c>
      <c r="C28" s="50">
        <f t="shared" ref="C28:J28" si="2">SUM(C4:C27)</f>
        <v>6675.8333333333339</v>
      </c>
      <c r="D28" s="27">
        <f t="shared" si="2"/>
        <v>1449.8214285714284</v>
      </c>
      <c r="E28" s="27">
        <f t="shared" si="2"/>
        <v>17071.583333333336</v>
      </c>
      <c r="F28" s="28">
        <f t="shared" si="2"/>
        <v>25197.238095238092</v>
      </c>
      <c r="G28" s="50">
        <f t="shared" si="2"/>
        <v>3842.242424242424</v>
      </c>
      <c r="H28" s="27">
        <f t="shared" si="2"/>
        <v>822.97727272727275</v>
      </c>
      <c r="I28" s="27">
        <f t="shared" si="2"/>
        <v>10391.5</v>
      </c>
      <c r="J28" s="28">
        <f t="shared" si="2"/>
        <v>15056.7196969697</v>
      </c>
      <c r="K28" s="83">
        <v>102603536.12</v>
      </c>
      <c r="L28" s="4"/>
    </row>
    <row r="29" spans="1:12" x14ac:dyDescent="0.2">
      <c r="B29" t="s">
        <v>70</v>
      </c>
      <c r="F29" s="86">
        <f xml:space="preserve"> K28/F28</f>
        <v>4072.0151840526746</v>
      </c>
      <c r="J29" s="86">
        <f>K28/J28</f>
        <v>6814.4681036102365</v>
      </c>
    </row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workbookViewId="0">
      <selection activeCell="D25" sqref="D25"/>
    </sheetView>
  </sheetViews>
  <sheetFormatPr defaultRowHeight="15" x14ac:dyDescent="0.2"/>
  <cols>
    <col min="1" max="1" width="3.33203125" customWidth="1"/>
    <col min="2" max="2" width="11" customWidth="1"/>
    <col min="3" max="3" width="7.33203125" customWidth="1"/>
    <col min="4" max="4" width="6.6640625" customWidth="1"/>
    <col min="5" max="5" width="7.44140625" customWidth="1"/>
    <col min="6" max="6" width="7.5546875" customWidth="1"/>
    <col min="7" max="7" width="7.109375" customWidth="1"/>
    <col min="8" max="8" width="5.109375" bestFit="1" customWidth="1"/>
    <col min="9" max="9" width="8.21875" bestFit="1" customWidth="1"/>
    <col min="10" max="10" width="7.44140625" customWidth="1"/>
    <col min="11" max="11" width="13.33203125" customWidth="1"/>
    <col min="12" max="12" width="12.21875" customWidth="1"/>
    <col min="13" max="13" width="13.5546875" customWidth="1"/>
    <col min="14" max="14" width="11.44140625" customWidth="1"/>
    <col min="15" max="15" width="3.109375" customWidth="1"/>
  </cols>
  <sheetData>
    <row r="1" spans="1:14" ht="15.75" x14ac:dyDescent="0.25">
      <c r="D1" s="13" t="s">
        <v>71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23</v>
      </c>
      <c r="D4">
        <v>37</v>
      </c>
      <c r="E4">
        <v>420</v>
      </c>
      <c r="F4" s="10">
        <f t="shared" ref="F4:F27" si="0">SUM(C4:E4)</f>
        <v>480</v>
      </c>
      <c r="G4" s="73">
        <v>10</v>
      </c>
      <c r="H4">
        <v>20</v>
      </c>
      <c r="I4">
        <v>251</v>
      </c>
      <c r="J4" s="10">
        <f t="shared" ref="J4:J27" si="1">SUM(G4:I4)</f>
        <v>281</v>
      </c>
      <c r="K4" s="88">
        <v>5927.5774999999994</v>
      </c>
      <c r="L4" s="89">
        <v>8268.1733333333341</v>
      </c>
      <c r="M4" s="89">
        <v>101287.61499999999</v>
      </c>
      <c r="N4" s="44">
        <f>SUM(K4:M4)</f>
        <v>115483.36583333333</v>
      </c>
    </row>
    <row r="5" spans="1:14" x14ac:dyDescent="0.2">
      <c r="A5" s="4">
        <v>2</v>
      </c>
      <c r="B5" s="15" t="s">
        <v>5</v>
      </c>
      <c r="C5">
        <v>139</v>
      </c>
      <c r="D5">
        <v>41</v>
      </c>
      <c r="E5">
        <v>583</v>
      </c>
      <c r="F5" s="10">
        <f t="shared" si="0"/>
        <v>763</v>
      </c>
      <c r="G5" s="73">
        <v>74</v>
      </c>
      <c r="H5">
        <v>22</v>
      </c>
      <c r="I5">
        <v>342</v>
      </c>
      <c r="J5" s="10">
        <f t="shared" si="1"/>
        <v>438</v>
      </c>
      <c r="K5" s="89">
        <v>52228.973333333335</v>
      </c>
      <c r="L5" s="89">
        <v>13699.400000000001</v>
      </c>
      <c r="M5" s="89">
        <v>176252.80833333332</v>
      </c>
      <c r="N5" s="44">
        <f t="shared" ref="N5:N27" si="2">SUM(K5:M5)</f>
        <v>242181.18166666664</v>
      </c>
    </row>
    <row r="6" spans="1:14" x14ac:dyDescent="0.2">
      <c r="A6" s="4">
        <v>3</v>
      </c>
      <c r="B6" s="15" t="s">
        <v>6</v>
      </c>
      <c r="C6">
        <v>803</v>
      </c>
      <c r="D6">
        <v>107</v>
      </c>
      <c r="E6">
        <v>2986</v>
      </c>
      <c r="F6" s="10">
        <f t="shared" si="0"/>
        <v>3896</v>
      </c>
      <c r="G6" s="73">
        <v>455</v>
      </c>
      <c r="H6">
        <v>70</v>
      </c>
      <c r="I6">
        <v>1823</v>
      </c>
      <c r="J6" s="10">
        <f t="shared" si="1"/>
        <v>2348</v>
      </c>
      <c r="K6" s="89">
        <v>358977.56916666665</v>
      </c>
      <c r="L6" s="89">
        <v>45557.351666666662</v>
      </c>
      <c r="M6" s="89">
        <v>1099216.885</v>
      </c>
      <c r="N6" s="44">
        <f t="shared" si="2"/>
        <v>1503751.8058333334</v>
      </c>
    </row>
    <row r="7" spans="1:14" x14ac:dyDescent="0.2">
      <c r="A7" s="4">
        <v>4</v>
      </c>
      <c r="B7" s="15" t="s">
        <v>7</v>
      </c>
      <c r="C7">
        <v>20</v>
      </c>
      <c r="D7">
        <v>9</v>
      </c>
      <c r="E7">
        <v>321</v>
      </c>
      <c r="F7" s="10">
        <f t="shared" si="0"/>
        <v>350</v>
      </c>
      <c r="G7" s="73">
        <v>14</v>
      </c>
      <c r="H7">
        <v>6</v>
      </c>
      <c r="I7">
        <v>191</v>
      </c>
      <c r="J7" s="10">
        <f t="shared" si="1"/>
        <v>211</v>
      </c>
      <c r="K7" s="89">
        <v>9092.7958333333336</v>
      </c>
      <c r="L7" s="89">
        <v>3152.8575000000001</v>
      </c>
      <c r="M7" s="89">
        <v>98369.515833333324</v>
      </c>
      <c r="N7" s="44">
        <f t="shared" si="2"/>
        <v>110615.16916666666</v>
      </c>
    </row>
    <row r="8" spans="1:14" x14ac:dyDescent="0.2">
      <c r="A8" s="4">
        <v>5</v>
      </c>
      <c r="B8" s="15" t="s">
        <v>8</v>
      </c>
      <c r="C8">
        <v>16</v>
      </c>
      <c r="D8">
        <v>7</v>
      </c>
      <c r="E8">
        <v>213</v>
      </c>
      <c r="F8" s="10">
        <f t="shared" si="0"/>
        <v>236</v>
      </c>
      <c r="G8" s="73">
        <v>8</v>
      </c>
      <c r="H8">
        <v>3</v>
      </c>
      <c r="I8">
        <v>116</v>
      </c>
      <c r="J8" s="10">
        <f t="shared" si="1"/>
        <v>127</v>
      </c>
      <c r="K8" s="89">
        <v>5478.416666666667</v>
      </c>
      <c r="L8" s="90">
        <v>2193.8474999999999</v>
      </c>
      <c r="M8" s="89">
        <v>57460.17333333334</v>
      </c>
      <c r="N8" s="44">
        <f t="shared" si="2"/>
        <v>65132.437500000007</v>
      </c>
    </row>
    <row r="9" spans="1:14" x14ac:dyDescent="0.2">
      <c r="A9" s="4">
        <v>6</v>
      </c>
      <c r="B9" s="15" t="s">
        <v>9</v>
      </c>
      <c r="C9">
        <v>46</v>
      </c>
      <c r="D9">
        <v>27</v>
      </c>
      <c r="E9">
        <v>462</v>
      </c>
      <c r="F9" s="10">
        <f t="shared" si="0"/>
        <v>535</v>
      </c>
      <c r="G9" s="73">
        <v>28</v>
      </c>
      <c r="H9">
        <v>13</v>
      </c>
      <c r="I9">
        <v>311</v>
      </c>
      <c r="J9" s="10">
        <f t="shared" si="1"/>
        <v>352</v>
      </c>
      <c r="K9" s="89">
        <v>19308.130833333333</v>
      </c>
      <c r="L9" s="89">
        <v>12268.717499999999</v>
      </c>
      <c r="M9" s="89">
        <v>159866.37333333332</v>
      </c>
      <c r="N9" s="44">
        <f t="shared" si="2"/>
        <v>191443.22166666665</v>
      </c>
    </row>
    <row r="10" spans="1:14" x14ac:dyDescent="0.2">
      <c r="A10" s="4">
        <v>7</v>
      </c>
      <c r="B10" s="15" t="s">
        <v>10</v>
      </c>
      <c r="C10">
        <v>103</v>
      </c>
      <c r="D10">
        <v>33</v>
      </c>
      <c r="E10">
        <v>294</v>
      </c>
      <c r="F10" s="10">
        <f t="shared" si="0"/>
        <v>430</v>
      </c>
      <c r="G10" s="73">
        <v>58</v>
      </c>
      <c r="H10">
        <v>17</v>
      </c>
      <c r="I10">
        <v>162</v>
      </c>
      <c r="J10" s="10">
        <f t="shared" si="1"/>
        <v>237</v>
      </c>
      <c r="K10" s="89">
        <v>36150.724999999999</v>
      </c>
      <c r="L10" s="89">
        <v>8450.5633333333335</v>
      </c>
      <c r="M10" s="89">
        <v>86688.387499999997</v>
      </c>
      <c r="N10" s="44">
        <f t="shared" si="2"/>
        <v>131289.67583333334</v>
      </c>
    </row>
    <row r="11" spans="1:14" x14ac:dyDescent="0.2">
      <c r="A11" s="4">
        <v>8</v>
      </c>
      <c r="B11" s="15" t="s">
        <v>11</v>
      </c>
      <c r="C11">
        <v>64</v>
      </c>
      <c r="D11">
        <v>11</v>
      </c>
      <c r="E11">
        <v>594</v>
      </c>
      <c r="F11" s="10">
        <f t="shared" si="0"/>
        <v>669</v>
      </c>
      <c r="G11" s="73">
        <v>32</v>
      </c>
      <c r="H11">
        <v>7</v>
      </c>
      <c r="I11">
        <v>353</v>
      </c>
      <c r="J11" s="10">
        <f t="shared" si="1"/>
        <v>392</v>
      </c>
      <c r="K11" s="89">
        <v>19589.36416666667</v>
      </c>
      <c r="L11" s="89">
        <v>4426.1966666666667</v>
      </c>
      <c r="M11" s="89">
        <v>207647.99250000002</v>
      </c>
      <c r="N11" s="44">
        <f t="shared" si="2"/>
        <v>231663.55333333334</v>
      </c>
    </row>
    <row r="12" spans="1:14" x14ac:dyDescent="0.2">
      <c r="A12" s="4">
        <v>9</v>
      </c>
      <c r="B12" s="15" t="s">
        <v>12</v>
      </c>
      <c r="C12">
        <v>28</v>
      </c>
      <c r="D12">
        <v>9</v>
      </c>
      <c r="E12">
        <v>328</v>
      </c>
      <c r="F12" s="10">
        <f t="shared" si="0"/>
        <v>365</v>
      </c>
      <c r="G12" s="73">
        <v>12</v>
      </c>
      <c r="H12">
        <v>6</v>
      </c>
      <c r="I12">
        <v>218</v>
      </c>
      <c r="J12" s="10">
        <f t="shared" si="1"/>
        <v>236</v>
      </c>
      <c r="K12" s="89">
        <v>5135.899166666667</v>
      </c>
      <c r="L12" s="89">
        <v>1927.2825</v>
      </c>
      <c r="M12" s="89">
        <v>87133.160833333342</v>
      </c>
      <c r="N12" s="44">
        <f t="shared" si="2"/>
        <v>94196.342500000013</v>
      </c>
    </row>
    <row r="13" spans="1:14" x14ac:dyDescent="0.2">
      <c r="A13" s="4">
        <v>10</v>
      </c>
      <c r="B13" s="15" t="s">
        <v>13</v>
      </c>
      <c r="C13">
        <v>111</v>
      </c>
      <c r="D13">
        <v>45</v>
      </c>
      <c r="E13">
        <v>416</v>
      </c>
      <c r="F13" s="10">
        <f t="shared" si="0"/>
        <v>572</v>
      </c>
      <c r="G13" s="73">
        <v>59</v>
      </c>
      <c r="H13">
        <v>20</v>
      </c>
      <c r="I13">
        <v>272</v>
      </c>
      <c r="J13" s="10">
        <f t="shared" si="1"/>
        <v>351</v>
      </c>
      <c r="K13" s="89">
        <v>40613.419166666667</v>
      </c>
      <c r="L13" s="89">
        <v>17932.6875</v>
      </c>
      <c r="M13" s="89">
        <v>130676.56333333334</v>
      </c>
      <c r="N13" s="44">
        <f t="shared" si="2"/>
        <v>189222.67</v>
      </c>
    </row>
    <row r="14" spans="1:14" x14ac:dyDescent="0.2">
      <c r="A14" s="4">
        <v>11</v>
      </c>
      <c r="B14" s="15" t="s">
        <v>14</v>
      </c>
      <c r="C14">
        <v>6</v>
      </c>
      <c r="D14">
        <v>2</v>
      </c>
      <c r="E14">
        <v>81</v>
      </c>
      <c r="F14" s="10">
        <f t="shared" si="0"/>
        <v>89</v>
      </c>
      <c r="G14" s="73">
        <v>4</v>
      </c>
      <c r="H14">
        <v>1</v>
      </c>
      <c r="I14">
        <v>52</v>
      </c>
      <c r="J14" s="10">
        <f t="shared" si="1"/>
        <v>57</v>
      </c>
      <c r="K14" s="89">
        <v>1390.4475</v>
      </c>
      <c r="L14" s="90">
        <v>415.14416666666665</v>
      </c>
      <c r="M14" s="89">
        <v>16294.210833333333</v>
      </c>
      <c r="N14" s="44">
        <f t="shared" si="2"/>
        <v>18099.802499999998</v>
      </c>
    </row>
    <row r="15" spans="1:14" x14ac:dyDescent="0.2">
      <c r="A15" s="4">
        <v>12</v>
      </c>
      <c r="B15" s="15" t="s">
        <v>15</v>
      </c>
      <c r="C15">
        <v>241</v>
      </c>
      <c r="D15">
        <v>80</v>
      </c>
      <c r="E15">
        <v>787</v>
      </c>
      <c r="F15" s="10">
        <f t="shared" si="0"/>
        <v>1108</v>
      </c>
      <c r="G15" s="73">
        <v>123</v>
      </c>
      <c r="H15">
        <v>45</v>
      </c>
      <c r="I15">
        <v>483</v>
      </c>
      <c r="J15" s="10">
        <f t="shared" si="1"/>
        <v>651</v>
      </c>
      <c r="K15" s="89">
        <v>97193.005000000005</v>
      </c>
      <c r="L15" s="90">
        <v>33039.58666666667</v>
      </c>
      <c r="M15" s="89">
        <v>258039.88166666668</v>
      </c>
      <c r="N15" s="44">
        <f t="shared" si="2"/>
        <v>388272.47333333339</v>
      </c>
    </row>
    <row r="16" spans="1:14" x14ac:dyDescent="0.2">
      <c r="A16" s="4">
        <v>13</v>
      </c>
      <c r="B16" s="15" t="s">
        <v>16</v>
      </c>
      <c r="C16">
        <v>210</v>
      </c>
      <c r="D16">
        <v>26</v>
      </c>
      <c r="E16">
        <v>487</v>
      </c>
      <c r="F16" s="10">
        <f t="shared" si="0"/>
        <v>723</v>
      </c>
      <c r="G16" s="73">
        <v>118</v>
      </c>
      <c r="H16">
        <v>17</v>
      </c>
      <c r="I16">
        <v>287</v>
      </c>
      <c r="J16" s="10">
        <f t="shared" si="1"/>
        <v>422</v>
      </c>
      <c r="K16" s="89">
        <v>120914.87416666666</v>
      </c>
      <c r="L16" s="89">
        <v>9474.0749999999989</v>
      </c>
      <c r="M16" s="89">
        <v>216584.07333333333</v>
      </c>
      <c r="N16" s="44">
        <f t="shared" si="2"/>
        <v>346973.02249999996</v>
      </c>
    </row>
    <row r="17" spans="1:14" x14ac:dyDescent="0.2">
      <c r="A17" s="4">
        <v>14</v>
      </c>
      <c r="B17" s="15" t="s">
        <v>17</v>
      </c>
      <c r="C17">
        <v>13</v>
      </c>
      <c r="D17">
        <v>1</v>
      </c>
      <c r="E17">
        <v>114</v>
      </c>
      <c r="F17" s="10">
        <f t="shared" si="0"/>
        <v>128</v>
      </c>
      <c r="G17" s="73">
        <v>9</v>
      </c>
      <c r="H17">
        <v>1</v>
      </c>
      <c r="I17">
        <v>67</v>
      </c>
      <c r="J17" s="10">
        <f t="shared" si="1"/>
        <v>77</v>
      </c>
      <c r="K17" s="89">
        <v>3349.9916666666668</v>
      </c>
      <c r="L17" s="89">
        <v>113.12166666666667</v>
      </c>
      <c r="M17" s="89">
        <v>27057.26833333333</v>
      </c>
      <c r="N17" s="44">
        <f t="shared" si="2"/>
        <v>30520.381666666664</v>
      </c>
    </row>
    <row r="18" spans="1:14" x14ac:dyDescent="0.2">
      <c r="A18" s="4">
        <v>15</v>
      </c>
      <c r="B18" s="15" t="s">
        <v>18</v>
      </c>
      <c r="C18">
        <v>348</v>
      </c>
      <c r="D18">
        <v>113</v>
      </c>
      <c r="E18">
        <v>1246</v>
      </c>
      <c r="F18" s="10">
        <f t="shared" si="0"/>
        <v>1707</v>
      </c>
      <c r="G18" s="73">
        <v>194</v>
      </c>
      <c r="H18">
        <v>55</v>
      </c>
      <c r="I18">
        <v>757</v>
      </c>
      <c r="J18" s="10">
        <f t="shared" si="1"/>
        <v>1006</v>
      </c>
      <c r="K18" s="89">
        <v>202878.73666666666</v>
      </c>
      <c r="L18" s="89">
        <v>58854.16333333333</v>
      </c>
      <c r="M18" s="89">
        <v>539813.79833333334</v>
      </c>
      <c r="N18" s="44">
        <f t="shared" si="2"/>
        <v>801546.69833333336</v>
      </c>
    </row>
    <row r="19" spans="1:14" x14ac:dyDescent="0.2">
      <c r="A19" s="4">
        <v>16</v>
      </c>
      <c r="B19" s="15" t="s">
        <v>19</v>
      </c>
      <c r="C19">
        <v>1267</v>
      </c>
      <c r="D19">
        <v>200</v>
      </c>
      <c r="E19">
        <v>2257</v>
      </c>
      <c r="F19" s="10">
        <f t="shared" si="0"/>
        <v>3724</v>
      </c>
      <c r="G19" s="73">
        <v>711</v>
      </c>
      <c r="H19">
        <v>103</v>
      </c>
      <c r="I19">
        <v>1330</v>
      </c>
      <c r="J19" s="10">
        <f t="shared" si="1"/>
        <v>2144</v>
      </c>
      <c r="K19" s="89">
        <v>596248.0441666668</v>
      </c>
      <c r="L19" s="89">
        <v>76627.395000000004</v>
      </c>
      <c r="M19" s="89">
        <v>768716.40083333338</v>
      </c>
      <c r="N19" s="44">
        <f t="shared" si="2"/>
        <v>1441591.8400000003</v>
      </c>
    </row>
    <row r="20" spans="1:14" x14ac:dyDescent="0.2">
      <c r="A20" s="4">
        <v>17</v>
      </c>
      <c r="B20" s="15" t="s">
        <v>20</v>
      </c>
      <c r="C20">
        <v>16</v>
      </c>
      <c r="D20">
        <v>13</v>
      </c>
      <c r="E20">
        <v>158</v>
      </c>
      <c r="F20" s="10">
        <f t="shared" si="0"/>
        <v>187</v>
      </c>
      <c r="G20" s="73">
        <v>7</v>
      </c>
      <c r="H20">
        <v>6</v>
      </c>
      <c r="I20">
        <v>102</v>
      </c>
      <c r="J20" s="10">
        <f t="shared" si="1"/>
        <v>115</v>
      </c>
      <c r="K20" s="89">
        <v>3533.2483333333334</v>
      </c>
      <c r="L20" s="89">
        <v>3434.0691666666667</v>
      </c>
      <c r="M20" s="89">
        <v>41276.419166666667</v>
      </c>
      <c r="N20" s="44">
        <f t="shared" si="2"/>
        <v>48243.736666666664</v>
      </c>
    </row>
    <row r="21" spans="1:14" x14ac:dyDescent="0.2">
      <c r="A21" s="4">
        <v>18</v>
      </c>
      <c r="B21" s="15" t="s">
        <v>21</v>
      </c>
      <c r="C21">
        <v>51</v>
      </c>
      <c r="D21">
        <v>25</v>
      </c>
      <c r="E21">
        <v>332</v>
      </c>
      <c r="F21" s="10">
        <f t="shared" si="0"/>
        <v>408</v>
      </c>
      <c r="G21" s="73">
        <v>25</v>
      </c>
      <c r="H21">
        <v>13</v>
      </c>
      <c r="I21">
        <v>177</v>
      </c>
      <c r="J21" s="10">
        <f t="shared" si="1"/>
        <v>215</v>
      </c>
      <c r="K21" s="89">
        <v>12747.897500000001</v>
      </c>
      <c r="L21" s="89">
        <v>5506.4966666666669</v>
      </c>
      <c r="M21" s="89">
        <v>84140.799166666649</v>
      </c>
      <c r="N21" s="44">
        <f t="shared" si="2"/>
        <v>102395.19333333331</v>
      </c>
    </row>
    <row r="22" spans="1:14" x14ac:dyDescent="0.2">
      <c r="A22" s="4">
        <v>19</v>
      </c>
      <c r="B22" s="15" t="s">
        <v>22</v>
      </c>
      <c r="C22">
        <v>47</v>
      </c>
      <c r="D22">
        <v>7</v>
      </c>
      <c r="E22">
        <v>289</v>
      </c>
      <c r="F22" s="10">
        <f t="shared" si="0"/>
        <v>343</v>
      </c>
      <c r="G22" s="73">
        <v>22</v>
      </c>
      <c r="H22">
        <v>4</v>
      </c>
      <c r="I22">
        <v>161</v>
      </c>
      <c r="J22" s="10">
        <f t="shared" si="1"/>
        <v>187</v>
      </c>
      <c r="K22" s="89">
        <v>15373.745833333332</v>
      </c>
      <c r="L22" s="89">
        <v>1879.8216666666667</v>
      </c>
      <c r="M22" s="89">
        <v>77052.971666666679</v>
      </c>
      <c r="N22" s="44">
        <f t="shared" si="2"/>
        <v>94306.539166666684</v>
      </c>
    </row>
    <row r="23" spans="1:14" x14ac:dyDescent="0.2">
      <c r="A23" s="4">
        <v>20</v>
      </c>
      <c r="B23" s="16" t="s">
        <v>23</v>
      </c>
      <c r="C23">
        <v>4</v>
      </c>
      <c r="D23">
        <v>2</v>
      </c>
      <c r="E23">
        <v>201</v>
      </c>
      <c r="F23" s="10">
        <f t="shared" si="0"/>
        <v>207</v>
      </c>
      <c r="G23" s="73">
        <v>2</v>
      </c>
      <c r="H23">
        <v>2</v>
      </c>
      <c r="I23">
        <v>136</v>
      </c>
      <c r="J23" s="10">
        <f t="shared" si="1"/>
        <v>140</v>
      </c>
      <c r="K23" s="89">
        <v>1393.665</v>
      </c>
      <c r="L23" s="89">
        <v>576.20333333333326</v>
      </c>
      <c r="M23" s="89">
        <v>54676.125833333332</v>
      </c>
      <c r="N23" s="44">
        <f t="shared" si="2"/>
        <v>56645.994166666664</v>
      </c>
    </row>
    <row r="24" spans="1:14" x14ac:dyDescent="0.2">
      <c r="A24" s="4">
        <v>21</v>
      </c>
      <c r="B24" s="16" t="s">
        <v>24</v>
      </c>
      <c r="C24">
        <v>108</v>
      </c>
      <c r="D24">
        <v>68</v>
      </c>
      <c r="E24">
        <v>619</v>
      </c>
      <c r="F24" s="10">
        <f t="shared" si="0"/>
        <v>795</v>
      </c>
      <c r="G24" s="73">
        <v>52</v>
      </c>
      <c r="H24">
        <v>34</v>
      </c>
      <c r="I24">
        <v>360</v>
      </c>
      <c r="J24" s="10">
        <f t="shared" si="1"/>
        <v>446</v>
      </c>
      <c r="K24" s="89">
        <v>27599.151666666668</v>
      </c>
      <c r="L24" s="89">
        <v>22721.985000000001</v>
      </c>
      <c r="M24" s="89">
        <v>160777.60833333334</v>
      </c>
      <c r="N24" s="44">
        <f t="shared" si="2"/>
        <v>211098.745</v>
      </c>
    </row>
    <row r="25" spans="1:14" x14ac:dyDescent="0.2">
      <c r="A25" s="4">
        <v>22</v>
      </c>
      <c r="B25" s="15" t="s">
        <v>25</v>
      </c>
      <c r="C25">
        <v>105</v>
      </c>
      <c r="D25">
        <v>67</v>
      </c>
      <c r="E25">
        <v>659</v>
      </c>
      <c r="F25" s="10">
        <f t="shared" si="0"/>
        <v>831</v>
      </c>
      <c r="G25" s="73">
        <v>56</v>
      </c>
      <c r="H25">
        <v>32</v>
      </c>
      <c r="I25">
        <v>416</v>
      </c>
      <c r="J25" s="10">
        <f t="shared" si="1"/>
        <v>504</v>
      </c>
      <c r="K25" s="89">
        <v>33590.764999999999</v>
      </c>
      <c r="L25" s="89">
        <v>18376.875833333335</v>
      </c>
      <c r="M25" s="89">
        <v>173757.71833333332</v>
      </c>
      <c r="N25" s="44">
        <f t="shared" si="2"/>
        <v>225725.35916666666</v>
      </c>
    </row>
    <row r="26" spans="1:14" x14ac:dyDescent="0.2">
      <c r="A26" s="4">
        <v>23</v>
      </c>
      <c r="B26" s="15" t="s">
        <v>26</v>
      </c>
      <c r="C26">
        <v>17</v>
      </c>
      <c r="D26">
        <v>1</v>
      </c>
      <c r="E26">
        <v>232</v>
      </c>
      <c r="F26" s="10">
        <f t="shared" si="0"/>
        <v>250</v>
      </c>
      <c r="G26" s="73">
        <v>11</v>
      </c>
      <c r="H26">
        <v>1</v>
      </c>
      <c r="I26">
        <v>147</v>
      </c>
      <c r="J26" s="10">
        <f t="shared" si="1"/>
        <v>159</v>
      </c>
      <c r="K26" s="89">
        <v>6007.5708333333323</v>
      </c>
      <c r="L26" s="89">
        <v>256.92333333333335</v>
      </c>
      <c r="M26" s="89">
        <v>61603.890833333331</v>
      </c>
      <c r="N26" s="44">
        <f t="shared" si="2"/>
        <v>67868.384999999995</v>
      </c>
    </row>
    <row r="27" spans="1:14" x14ac:dyDescent="0.2">
      <c r="A27" s="4">
        <v>30</v>
      </c>
      <c r="B27" s="15" t="s">
        <v>27</v>
      </c>
      <c r="C27">
        <v>3354</v>
      </c>
      <c r="D27">
        <v>763</v>
      </c>
      <c r="E27">
        <v>2908</v>
      </c>
      <c r="F27" s="10">
        <f t="shared" si="0"/>
        <v>7025</v>
      </c>
      <c r="G27" s="73">
        <v>1954</v>
      </c>
      <c r="H27">
        <v>475</v>
      </c>
      <c r="I27">
        <v>1749</v>
      </c>
      <c r="J27" s="10">
        <f t="shared" si="1"/>
        <v>4178</v>
      </c>
      <c r="K27" s="89">
        <v>1389353.6475</v>
      </c>
      <c r="L27" s="89">
        <v>288116.17250000004</v>
      </c>
      <c r="M27" s="89">
        <v>941924.60916666675</v>
      </c>
      <c r="N27" s="44">
        <f t="shared" si="2"/>
        <v>2619394.4291666667</v>
      </c>
    </row>
    <row r="28" spans="1:14" x14ac:dyDescent="0.2">
      <c r="A28" s="1"/>
      <c r="B28" s="27" t="s">
        <v>3</v>
      </c>
      <c r="C28" s="50">
        <f>SUM(C4:C27)</f>
        <v>7140</v>
      </c>
      <c r="D28" s="27">
        <f>SUM(D4:D27)</f>
        <v>1694</v>
      </c>
      <c r="E28" s="27">
        <f>SUM(E4:E27)</f>
        <v>16987</v>
      </c>
      <c r="F28" s="28">
        <f>SUM(F4:F27)</f>
        <v>25821</v>
      </c>
      <c r="G28" s="61">
        <f t="shared" ref="G28:N28" si="3">SUM(G4:G27)</f>
        <v>4038</v>
      </c>
      <c r="H28" s="61">
        <f>SUM(H4:H27)</f>
        <v>973</v>
      </c>
      <c r="I28" s="61">
        <f t="shared" si="3"/>
        <v>10263</v>
      </c>
      <c r="J28" s="62">
        <f t="shared" si="3"/>
        <v>15274</v>
      </c>
      <c r="K28" s="47">
        <f>SUM(K4:K27)</f>
        <v>3064077.6616666666</v>
      </c>
      <c r="L28" s="47">
        <f>SUM(L4:L27)</f>
        <v>637269.11083333334</v>
      </c>
      <c r="M28" s="47">
        <f>SUM(M4:M27)</f>
        <v>5626315.2508333344</v>
      </c>
      <c r="N28" s="48">
        <f t="shared" si="3"/>
        <v>9327662.0233333334</v>
      </c>
    </row>
    <row r="29" spans="1:14" x14ac:dyDescent="0.2">
      <c r="N29" s="49"/>
    </row>
    <row r="30" spans="1:14" x14ac:dyDescent="0.2">
      <c r="E30" s="70"/>
      <c r="N30" s="49"/>
    </row>
    <row r="31" spans="1:14" x14ac:dyDescent="0.2">
      <c r="K31" s="88"/>
      <c r="L31" s="89"/>
      <c r="M31" s="49"/>
      <c r="N31" s="49"/>
    </row>
    <row r="32" spans="1:14" x14ac:dyDescent="0.2">
      <c r="J32" s="87"/>
      <c r="K32" s="89"/>
      <c r="L32" s="89"/>
      <c r="M32" s="49"/>
      <c r="N32" s="49"/>
    </row>
    <row r="33" spans="10:14" x14ac:dyDescent="0.2">
      <c r="J33" s="87"/>
      <c r="K33" s="89"/>
      <c r="L33" s="89"/>
      <c r="M33" s="49"/>
      <c r="N33" s="49"/>
    </row>
    <row r="34" spans="10:14" x14ac:dyDescent="0.2">
      <c r="J34" s="87"/>
      <c r="K34" s="89"/>
      <c r="L34" s="89"/>
      <c r="M34" s="49"/>
      <c r="N34" s="49"/>
    </row>
    <row r="35" spans="10:14" x14ac:dyDescent="0.2">
      <c r="J35" s="87"/>
      <c r="K35" s="89"/>
      <c r="L35" s="89"/>
      <c r="M35" s="49"/>
      <c r="N35" s="49"/>
    </row>
    <row r="36" spans="10:14" x14ac:dyDescent="0.2">
      <c r="J36" s="87"/>
      <c r="K36" s="89"/>
      <c r="L36" s="89"/>
      <c r="M36" s="49"/>
      <c r="N36" s="49"/>
    </row>
    <row r="37" spans="10:14" x14ac:dyDescent="0.2">
      <c r="J37" s="87"/>
      <c r="K37" s="89"/>
      <c r="L37" s="89"/>
      <c r="M37" s="49"/>
      <c r="N37" s="49"/>
    </row>
    <row r="38" spans="10:14" x14ac:dyDescent="0.2">
      <c r="J38" s="87"/>
      <c r="K38" s="89"/>
      <c r="L38" s="89"/>
      <c r="M38" s="49"/>
      <c r="N38" s="49"/>
    </row>
    <row r="39" spans="10:14" x14ac:dyDescent="0.2">
      <c r="J39" s="87"/>
      <c r="K39" s="89"/>
      <c r="L39" s="89"/>
      <c r="M39" s="49"/>
      <c r="N39" s="49"/>
    </row>
    <row r="40" spans="10:14" x14ac:dyDescent="0.2">
      <c r="J40" s="87"/>
      <c r="K40" s="89"/>
      <c r="L40" s="89"/>
      <c r="M40" s="49"/>
      <c r="N40" s="49"/>
    </row>
    <row r="41" spans="10:14" x14ac:dyDescent="0.2">
      <c r="J41" s="87"/>
      <c r="K41" s="89"/>
      <c r="L41" s="89"/>
      <c r="M41" s="49"/>
      <c r="N41" s="49"/>
    </row>
    <row r="42" spans="10:14" x14ac:dyDescent="0.2">
      <c r="J42" s="87"/>
      <c r="K42" s="89"/>
      <c r="L42" s="89"/>
      <c r="M42" s="49"/>
      <c r="N42" s="49"/>
    </row>
    <row r="43" spans="10:14" x14ac:dyDescent="0.2">
      <c r="J43" s="87"/>
      <c r="K43" s="89"/>
      <c r="L43" s="89"/>
      <c r="M43" s="49"/>
      <c r="N43" s="49"/>
    </row>
    <row r="44" spans="10:14" x14ac:dyDescent="0.2">
      <c r="J44" s="87"/>
      <c r="K44" s="89"/>
      <c r="L44" s="89"/>
      <c r="M44" s="49"/>
      <c r="N44" s="49"/>
    </row>
    <row r="45" spans="10:14" x14ac:dyDescent="0.2">
      <c r="J45" s="87"/>
      <c r="K45" s="89"/>
      <c r="L45" s="89"/>
      <c r="M45" s="49"/>
      <c r="N45" s="49"/>
    </row>
    <row r="46" spans="10:14" x14ac:dyDescent="0.2">
      <c r="J46" s="87"/>
      <c r="K46" s="89"/>
      <c r="L46" s="89"/>
      <c r="M46" s="49"/>
      <c r="N46" s="49"/>
    </row>
    <row r="47" spans="10:14" x14ac:dyDescent="0.2">
      <c r="J47" s="87"/>
      <c r="K47" s="89"/>
      <c r="L47" s="89"/>
      <c r="M47" s="49"/>
      <c r="N47" s="49"/>
    </row>
    <row r="48" spans="10:14" x14ac:dyDescent="0.2">
      <c r="J48" s="87"/>
      <c r="K48" s="89"/>
      <c r="L48" s="89"/>
      <c r="M48" s="49"/>
      <c r="N48" s="49"/>
    </row>
    <row r="49" spans="10:14" x14ac:dyDescent="0.2">
      <c r="J49" s="87"/>
      <c r="K49" s="89"/>
      <c r="L49" s="89"/>
      <c r="M49" s="49"/>
      <c r="N49" s="49"/>
    </row>
    <row r="50" spans="10:14" x14ac:dyDescent="0.2">
      <c r="J50" s="87"/>
      <c r="K50" s="89"/>
      <c r="L50" s="89"/>
      <c r="M50" s="49"/>
      <c r="N50" s="49"/>
    </row>
    <row r="51" spans="10:14" x14ac:dyDescent="0.2">
      <c r="J51" s="87"/>
      <c r="K51" s="89"/>
      <c r="L51" s="89"/>
      <c r="M51" s="49"/>
      <c r="N51" s="49"/>
    </row>
    <row r="52" spans="10:14" x14ac:dyDescent="0.2">
      <c r="J52" s="87"/>
      <c r="K52" s="89"/>
      <c r="L52" s="89"/>
      <c r="M52" s="49"/>
      <c r="N52" s="49"/>
    </row>
    <row r="53" spans="10:14" x14ac:dyDescent="0.2">
      <c r="J53" s="87"/>
      <c r="K53" s="89"/>
      <c r="L53" s="89"/>
      <c r="M53" s="49"/>
      <c r="N53" s="49"/>
    </row>
    <row r="54" spans="10:14" x14ac:dyDescent="0.2">
      <c r="J54" s="87"/>
      <c r="K54" s="89"/>
      <c r="L54" s="89"/>
      <c r="M54" s="49"/>
      <c r="N54" s="49"/>
    </row>
    <row r="55" spans="10:14" x14ac:dyDescent="0.2">
      <c r="J55" s="87"/>
      <c r="K55" s="85"/>
      <c r="L55" s="85"/>
      <c r="M55" s="85"/>
      <c r="N55" s="49"/>
    </row>
    <row r="58" spans="10:14" x14ac:dyDescent="0.2">
      <c r="K58" s="79"/>
      <c r="L58" s="49"/>
      <c r="M58" s="49"/>
    </row>
    <row r="59" spans="10:14" x14ac:dyDescent="0.2">
      <c r="K59" s="49"/>
      <c r="L59" s="49"/>
      <c r="M59" s="49"/>
    </row>
    <row r="60" spans="10:14" x14ac:dyDescent="0.2">
      <c r="K60" s="49"/>
      <c r="L60" s="49"/>
      <c r="M60" s="49"/>
    </row>
    <row r="61" spans="10:14" x14ac:dyDescent="0.2">
      <c r="K61" s="49"/>
      <c r="L61" s="49"/>
      <c r="M61" s="49"/>
    </row>
    <row r="62" spans="10:14" x14ac:dyDescent="0.2">
      <c r="K62" s="49"/>
      <c r="L62" s="39"/>
      <c r="M62" s="49"/>
    </row>
    <row r="63" spans="10:14" x14ac:dyDescent="0.2">
      <c r="K63" s="49"/>
      <c r="L63" s="49"/>
      <c r="M63" s="49"/>
    </row>
    <row r="64" spans="10:14" x14ac:dyDescent="0.2">
      <c r="K64" s="49"/>
      <c r="L64" s="49"/>
      <c r="M64" s="49"/>
    </row>
    <row r="65" spans="11:13" x14ac:dyDescent="0.2">
      <c r="K65" s="49"/>
      <c r="L65" s="49"/>
      <c r="M65" s="49"/>
    </row>
    <row r="66" spans="11:13" x14ac:dyDescent="0.2">
      <c r="K66" s="49"/>
      <c r="L66" s="49"/>
      <c r="M66" s="49"/>
    </row>
    <row r="67" spans="11:13" x14ac:dyDescent="0.2">
      <c r="K67" s="49"/>
      <c r="L67" s="49"/>
      <c r="M67" s="49"/>
    </row>
    <row r="68" spans="11:13" x14ac:dyDescent="0.2">
      <c r="K68" s="49"/>
      <c r="L68" s="39"/>
      <c r="M68" s="49"/>
    </row>
    <row r="69" spans="11:13" x14ac:dyDescent="0.2">
      <c r="K69" s="49"/>
      <c r="L69" s="39"/>
      <c r="M69" s="49"/>
    </row>
    <row r="70" spans="11:13" x14ac:dyDescent="0.2">
      <c r="K70" s="49"/>
      <c r="L70" s="49"/>
      <c r="M70" s="49"/>
    </row>
    <row r="71" spans="11:13" x14ac:dyDescent="0.2">
      <c r="K71" s="49"/>
      <c r="L71" s="49"/>
      <c r="M71" s="49"/>
    </row>
    <row r="72" spans="11:13" x14ac:dyDescent="0.2">
      <c r="K72" s="49"/>
      <c r="L72" s="49"/>
      <c r="M72" s="49"/>
    </row>
    <row r="73" spans="11:13" x14ac:dyDescent="0.2">
      <c r="K73" s="49"/>
      <c r="L73" s="49"/>
      <c r="M73" s="49"/>
    </row>
    <row r="74" spans="11:13" x14ac:dyDescent="0.2">
      <c r="K74" s="49"/>
      <c r="L74" s="49"/>
      <c r="M74" s="49"/>
    </row>
    <row r="75" spans="11:13" x14ac:dyDescent="0.2">
      <c r="K75" s="49"/>
      <c r="L75" s="49"/>
      <c r="M75" s="49"/>
    </row>
    <row r="76" spans="11:13" x14ac:dyDescent="0.2">
      <c r="K76" s="49"/>
      <c r="L76" s="49"/>
      <c r="M76" s="49"/>
    </row>
    <row r="77" spans="11:13" x14ac:dyDescent="0.2">
      <c r="K77" s="49"/>
      <c r="L77" s="49"/>
      <c r="M77" s="49"/>
    </row>
    <row r="78" spans="11:13" x14ac:dyDescent="0.2">
      <c r="K78" s="49"/>
      <c r="L78" s="49"/>
      <c r="M78" s="49"/>
    </row>
    <row r="79" spans="11:13" x14ac:dyDescent="0.2">
      <c r="K79" s="49"/>
      <c r="L79" s="49"/>
      <c r="M79" s="49"/>
    </row>
    <row r="80" spans="11:13" x14ac:dyDescent="0.2">
      <c r="K80" s="49"/>
      <c r="L80" s="49"/>
      <c r="M80" s="49"/>
    </row>
    <row r="81" spans="11:13" x14ac:dyDescent="0.2">
      <c r="K81" s="49"/>
      <c r="L81" s="49"/>
      <c r="M81" s="49"/>
    </row>
  </sheetData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workbookViewId="0">
      <selection activeCell="E25" sqref="E25"/>
    </sheetView>
  </sheetViews>
  <sheetFormatPr defaultRowHeight="15" x14ac:dyDescent="0.2"/>
  <cols>
    <col min="1" max="1" width="3.33203125" customWidth="1"/>
    <col min="2" max="2" width="11" customWidth="1"/>
    <col min="3" max="3" width="7.33203125" customWidth="1"/>
    <col min="4" max="4" width="6.6640625" customWidth="1"/>
    <col min="5" max="5" width="7.44140625" customWidth="1"/>
    <col min="6" max="6" width="7.5546875" customWidth="1"/>
    <col min="7" max="7" width="7.109375" customWidth="1"/>
    <col min="8" max="8" width="5.109375" bestFit="1" customWidth="1"/>
    <col min="9" max="9" width="8.21875" bestFit="1" customWidth="1"/>
    <col min="10" max="10" width="7.44140625" customWidth="1"/>
    <col min="11" max="11" width="13.33203125" customWidth="1"/>
    <col min="12" max="12" width="12.21875" customWidth="1"/>
    <col min="13" max="13" width="13.5546875" customWidth="1"/>
    <col min="14" max="14" width="11.44140625" customWidth="1"/>
    <col min="15" max="15" width="3.109375" customWidth="1"/>
  </cols>
  <sheetData>
    <row r="1" spans="1:14" ht="15.75" x14ac:dyDescent="0.25">
      <c r="D1" s="13" t="s">
        <v>72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18</v>
      </c>
      <c r="D4">
        <v>27</v>
      </c>
      <c r="E4">
        <v>404</v>
      </c>
      <c r="F4" s="10">
        <f t="shared" ref="F4:F27" si="0">SUM(C4:E4)</f>
        <v>449</v>
      </c>
      <c r="G4" s="73">
        <v>9</v>
      </c>
      <c r="H4">
        <v>15</v>
      </c>
      <c r="I4">
        <v>242</v>
      </c>
      <c r="J4" s="10">
        <f t="shared" ref="J4:J27" si="1">SUM(G4:I4)</f>
        <v>266</v>
      </c>
      <c r="K4" s="88">
        <v>4830.6266666666661</v>
      </c>
      <c r="L4" s="89">
        <v>6404.7316666666666</v>
      </c>
      <c r="M4" s="89">
        <v>97927.743333333317</v>
      </c>
      <c r="N4" s="44">
        <f>SUM(K4:M4)</f>
        <v>109163.10166666665</v>
      </c>
    </row>
    <row r="5" spans="1:14" x14ac:dyDescent="0.2">
      <c r="A5" s="4">
        <v>2</v>
      </c>
      <c r="B5" s="15" t="s">
        <v>5</v>
      </c>
      <c r="C5">
        <v>146</v>
      </c>
      <c r="D5">
        <v>44</v>
      </c>
      <c r="E5">
        <v>543</v>
      </c>
      <c r="F5" s="10">
        <f t="shared" si="0"/>
        <v>733</v>
      </c>
      <c r="G5" s="73">
        <v>81</v>
      </c>
      <c r="H5">
        <v>22</v>
      </c>
      <c r="I5">
        <v>321</v>
      </c>
      <c r="J5" s="10">
        <f t="shared" si="1"/>
        <v>424</v>
      </c>
      <c r="K5" s="89">
        <v>56259.406666666662</v>
      </c>
      <c r="L5" s="89">
        <v>13268.363333333331</v>
      </c>
      <c r="M5" s="89">
        <v>170420.83499999999</v>
      </c>
      <c r="N5" s="44">
        <f t="shared" ref="N5:N27" si="2">SUM(K5:M5)</f>
        <v>239948.60499999998</v>
      </c>
    </row>
    <row r="6" spans="1:14" x14ac:dyDescent="0.2">
      <c r="A6" s="4">
        <v>3</v>
      </c>
      <c r="B6" s="15" t="s">
        <v>6</v>
      </c>
      <c r="C6">
        <v>811</v>
      </c>
      <c r="D6">
        <v>113</v>
      </c>
      <c r="E6">
        <v>2972</v>
      </c>
      <c r="F6" s="10">
        <f t="shared" si="0"/>
        <v>3896</v>
      </c>
      <c r="G6" s="73">
        <v>463</v>
      </c>
      <c r="H6">
        <v>71</v>
      </c>
      <c r="I6">
        <v>1805</v>
      </c>
      <c r="J6" s="10">
        <f t="shared" si="1"/>
        <v>2339</v>
      </c>
      <c r="K6" s="89">
        <v>368550.18416666664</v>
      </c>
      <c r="L6" s="89">
        <v>47841.92833333333</v>
      </c>
      <c r="M6" s="89">
        <v>1078106.9974999998</v>
      </c>
      <c r="N6" s="44">
        <f t="shared" si="2"/>
        <v>1494499.1099999999</v>
      </c>
    </row>
    <row r="7" spans="1:14" x14ac:dyDescent="0.2">
      <c r="A7" s="4">
        <v>4</v>
      </c>
      <c r="B7" s="15" t="s">
        <v>7</v>
      </c>
      <c r="C7">
        <v>20</v>
      </c>
      <c r="D7">
        <v>8</v>
      </c>
      <c r="E7">
        <v>334</v>
      </c>
      <c r="F7" s="10">
        <f t="shared" si="0"/>
        <v>362</v>
      </c>
      <c r="G7" s="73">
        <v>13</v>
      </c>
      <c r="H7">
        <v>6</v>
      </c>
      <c r="I7">
        <v>200</v>
      </c>
      <c r="J7" s="10">
        <f t="shared" si="1"/>
        <v>219</v>
      </c>
      <c r="K7" s="89">
        <v>10864.836666666666</v>
      </c>
      <c r="L7" s="89">
        <v>2854.7349999999997</v>
      </c>
      <c r="M7" s="89">
        <v>101334.02499999999</v>
      </c>
      <c r="N7" s="44">
        <f t="shared" si="2"/>
        <v>115053.59666666666</v>
      </c>
    </row>
    <row r="8" spans="1:14" x14ac:dyDescent="0.2">
      <c r="A8" s="4">
        <v>5</v>
      </c>
      <c r="B8" s="15" t="s">
        <v>8</v>
      </c>
      <c r="C8">
        <v>17</v>
      </c>
      <c r="D8">
        <v>2</v>
      </c>
      <c r="E8">
        <v>218</v>
      </c>
      <c r="F8" s="10">
        <f t="shared" si="0"/>
        <v>237</v>
      </c>
      <c r="G8" s="73">
        <v>9</v>
      </c>
      <c r="H8">
        <v>1</v>
      </c>
      <c r="I8">
        <v>119</v>
      </c>
      <c r="J8" s="10">
        <f t="shared" si="1"/>
        <v>129</v>
      </c>
      <c r="K8" s="89">
        <v>5036.2541666666666</v>
      </c>
      <c r="L8" s="90">
        <v>481.73666666666662</v>
      </c>
      <c r="M8" s="89">
        <v>57022.950833333329</v>
      </c>
      <c r="N8" s="44">
        <f t="shared" si="2"/>
        <v>62540.941666666666</v>
      </c>
    </row>
    <row r="9" spans="1:14" x14ac:dyDescent="0.2">
      <c r="A9" s="4">
        <v>6</v>
      </c>
      <c r="B9" s="15" t="s">
        <v>9</v>
      </c>
      <c r="C9">
        <v>50</v>
      </c>
      <c r="D9">
        <v>29</v>
      </c>
      <c r="E9">
        <v>448</v>
      </c>
      <c r="F9" s="10">
        <f t="shared" si="0"/>
        <v>527</v>
      </c>
      <c r="G9" s="73">
        <v>31</v>
      </c>
      <c r="H9">
        <v>14</v>
      </c>
      <c r="I9">
        <v>302</v>
      </c>
      <c r="J9" s="10">
        <f t="shared" si="1"/>
        <v>347</v>
      </c>
      <c r="K9" s="89">
        <v>22380.648333333334</v>
      </c>
      <c r="L9" s="89">
        <v>10053.528333333334</v>
      </c>
      <c r="M9" s="89">
        <v>153423.45416666666</v>
      </c>
      <c r="N9" s="44">
        <f t="shared" si="2"/>
        <v>185857.63083333333</v>
      </c>
    </row>
    <row r="10" spans="1:14" x14ac:dyDescent="0.2">
      <c r="A10" s="4">
        <v>7</v>
      </c>
      <c r="B10" s="15" t="s">
        <v>10</v>
      </c>
      <c r="C10">
        <v>100</v>
      </c>
      <c r="D10">
        <v>34</v>
      </c>
      <c r="E10">
        <v>296</v>
      </c>
      <c r="F10" s="10">
        <f t="shared" si="0"/>
        <v>430</v>
      </c>
      <c r="G10" s="73">
        <v>57</v>
      </c>
      <c r="H10">
        <v>19</v>
      </c>
      <c r="I10">
        <v>166</v>
      </c>
      <c r="J10" s="10">
        <f t="shared" si="1"/>
        <v>242</v>
      </c>
      <c r="K10" s="89">
        <v>39847.524166666662</v>
      </c>
      <c r="L10" s="89">
        <v>10010.844999999999</v>
      </c>
      <c r="M10" s="89">
        <v>86379.799999999988</v>
      </c>
      <c r="N10" s="44">
        <f t="shared" si="2"/>
        <v>136238.16916666666</v>
      </c>
    </row>
    <row r="11" spans="1:14" x14ac:dyDescent="0.2">
      <c r="A11" s="4">
        <v>8</v>
      </c>
      <c r="B11" s="15" t="s">
        <v>11</v>
      </c>
      <c r="C11">
        <v>71</v>
      </c>
      <c r="D11">
        <v>15</v>
      </c>
      <c r="E11">
        <v>554</v>
      </c>
      <c r="F11" s="10">
        <f t="shared" si="0"/>
        <v>640</v>
      </c>
      <c r="G11" s="73">
        <v>34</v>
      </c>
      <c r="H11">
        <v>9</v>
      </c>
      <c r="I11">
        <v>334</v>
      </c>
      <c r="J11" s="10">
        <f t="shared" si="1"/>
        <v>377</v>
      </c>
      <c r="K11" s="89">
        <v>24230.656666666662</v>
      </c>
      <c r="L11" s="89">
        <v>6712.6149999999998</v>
      </c>
      <c r="M11" s="89">
        <v>206368.57583333334</v>
      </c>
      <c r="N11" s="44">
        <f t="shared" si="2"/>
        <v>237311.8475</v>
      </c>
    </row>
    <row r="12" spans="1:14" x14ac:dyDescent="0.2">
      <c r="A12" s="4">
        <v>9</v>
      </c>
      <c r="B12" s="15" t="s">
        <v>12</v>
      </c>
      <c r="C12">
        <v>27</v>
      </c>
      <c r="D12">
        <v>8</v>
      </c>
      <c r="E12">
        <v>315</v>
      </c>
      <c r="F12" s="10">
        <f t="shared" si="0"/>
        <v>350</v>
      </c>
      <c r="G12" s="73">
        <v>13</v>
      </c>
      <c r="H12">
        <v>5</v>
      </c>
      <c r="I12">
        <v>212</v>
      </c>
      <c r="J12" s="10">
        <f t="shared" si="1"/>
        <v>230</v>
      </c>
      <c r="K12" s="89">
        <v>3817.8399999999997</v>
      </c>
      <c r="L12" s="89">
        <v>1941.7883333333332</v>
      </c>
      <c r="M12" s="89">
        <v>88115.050833333327</v>
      </c>
      <c r="N12" s="44">
        <f t="shared" si="2"/>
        <v>93874.679166666654</v>
      </c>
    </row>
    <row r="13" spans="1:14" x14ac:dyDescent="0.2">
      <c r="A13" s="4">
        <v>10</v>
      </c>
      <c r="B13" s="15" t="s">
        <v>13</v>
      </c>
      <c r="C13">
        <v>119</v>
      </c>
      <c r="D13">
        <v>41</v>
      </c>
      <c r="E13">
        <v>435</v>
      </c>
      <c r="F13" s="10">
        <f t="shared" si="0"/>
        <v>595</v>
      </c>
      <c r="G13" s="73">
        <v>63</v>
      </c>
      <c r="H13">
        <v>19</v>
      </c>
      <c r="I13">
        <v>277</v>
      </c>
      <c r="J13" s="10">
        <f t="shared" si="1"/>
        <v>359</v>
      </c>
      <c r="K13" s="89">
        <v>43792.731666666659</v>
      </c>
      <c r="L13" s="89">
        <v>15925.541666666666</v>
      </c>
      <c r="M13" s="89">
        <v>141305.56916666665</v>
      </c>
      <c r="N13" s="44">
        <f t="shared" si="2"/>
        <v>201023.84249999997</v>
      </c>
    </row>
    <row r="14" spans="1:14" x14ac:dyDescent="0.2">
      <c r="A14" s="4">
        <v>11</v>
      </c>
      <c r="B14" s="15" t="s">
        <v>14</v>
      </c>
      <c r="C14">
        <v>5</v>
      </c>
      <c r="D14">
        <v>2</v>
      </c>
      <c r="E14">
        <v>76</v>
      </c>
      <c r="F14" s="10">
        <f t="shared" si="0"/>
        <v>83</v>
      </c>
      <c r="G14" s="73">
        <v>3</v>
      </c>
      <c r="H14">
        <v>1</v>
      </c>
      <c r="I14">
        <v>49</v>
      </c>
      <c r="J14" s="10">
        <f t="shared" si="1"/>
        <v>53</v>
      </c>
      <c r="K14" s="89">
        <v>1387.7933333333333</v>
      </c>
      <c r="L14" s="90">
        <v>403.26</v>
      </c>
      <c r="M14" s="89">
        <v>16287.591666666667</v>
      </c>
      <c r="N14" s="44">
        <f t="shared" si="2"/>
        <v>18078.645</v>
      </c>
    </row>
    <row r="15" spans="1:14" x14ac:dyDescent="0.2">
      <c r="A15" s="4">
        <v>12</v>
      </c>
      <c r="B15" s="15" t="s">
        <v>15</v>
      </c>
      <c r="C15">
        <v>214</v>
      </c>
      <c r="D15">
        <v>84</v>
      </c>
      <c r="E15">
        <v>768</v>
      </c>
      <c r="F15" s="10">
        <f t="shared" si="0"/>
        <v>1066</v>
      </c>
      <c r="G15" s="73">
        <v>111</v>
      </c>
      <c r="H15">
        <v>41</v>
      </c>
      <c r="I15">
        <v>478</v>
      </c>
      <c r="J15" s="10">
        <f t="shared" si="1"/>
        <v>630</v>
      </c>
      <c r="K15" s="89">
        <v>94499.036666666667</v>
      </c>
      <c r="L15" s="90">
        <v>33445.175833333335</v>
      </c>
      <c r="M15" s="89">
        <v>256587.2508333333</v>
      </c>
      <c r="N15" s="44">
        <f t="shared" si="2"/>
        <v>384531.46333333326</v>
      </c>
    </row>
    <row r="16" spans="1:14" x14ac:dyDescent="0.2">
      <c r="A16" s="4">
        <v>13</v>
      </c>
      <c r="B16" s="15" t="s">
        <v>16</v>
      </c>
      <c r="C16">
        <v>222</v>
      </c>
      <c r="D16">
        <v>23</v>
      </c>
      <c r="E16">
        <v>460</v>
      </c>
      <c r="F16" s="10">
        <f t="shared" si="0"/>
        <v>705</v>
      </c>
      <c r="G16" s="73">
        <v>121</v>
      </c>
      <c r="H16">
        <v>16</v>
      </c>
      <c r="I16">
        <v>266</v>
      </c>
      <c r="J16" s="10">
        <f t="shared" si="1"/>
        <v>403</v>
      </c>
      <c r="K16" s="89">
        <v>132877.0733333333</v>
      </c>
      <c r="L16" s="89">
        <v>10785.536666666665</v>
      </c>
      <c r="M16" s="89">
        <v>202787.88833333334</v>
      </c>
      <c r="N16" s="44">
        <f t="shared" si="2"/>
        <v>346450.49833333329</v>
      </c>
    </row>
    <row r="17" spans="1:14" x14ac:dyDescent="0.2">
      <c r="A17" s="4">
        <v>14</v>
      </c>
      <c r="B17" s="15" t="s">
        <v>17</v>
      </c>
      <c r="C17">
        <v>13</v>
      </c>
      <c r="D17">
        <v>1</v>
      </c>
      <c r="E17">
        <v>109</v>
      </c>
      <c r="F17" s="10">
        <f t="shared" si="0"/>
        <v>123</v>
      </c>
      <c r="G17" s="73">
        <v>9</v>
      </c>
      <c r="H17">
        <v>1</v>
      </c>
      <c r="I17">
        <v>66</v>
      </c>
      <c r="J17" s="10">
        <f t="shared" si="1"/>
        <v>76</v>
      </c>
      <c r="K17" s="89">
        <v>2773.6583333333333</v>
      </c>
      <c r="L17" s="89">
        <v>121.1925</v>
      </c>
      <c r="M17" s="89">
        <v>26297.234166666665</v>
      </c>
      <c r="N17" s="44">
        <f t="shared" si="2"/>
        <v>29192.084999999999</v>
      </c>
    </row>
    <row r="18" spans="1:14" x14ac:dyDescent="0.2">
      <c r="A18" s="4">
        <v>15</v>
      </c>
      <c r="B18" s="15" t="s">
        <v>18</v>
      </c>
      <c r="C18">
        <v>341</v>
      </c>
      <c r="D18">
        <v>114</v>
      </c>
      <c r="E18">
        <v>1219</v>
      </c>
      <c r="F18" s="10">
        <f t="shared" si="0"/>
        <v>1674</v>
      </c>
      <c r="G18" s="73">
        <v>193</v>
      </c>
      <c r="H18">
        <v>57</v>
      </c>
      <c r="I18">
        <v>738</v>
      </c>
      <c r="J18" s="10">
        <f t="shared" si="1"/>
        <v>988</v>
      </c>
      <c r="K18" s="89">
        <v>197966.12333333332</v>
      </c>
      <c r="L18" s="89">
        <v>50896.516666666663</v>
      </c>
      <c r="M18" s="89">
        <v>525291.63916666666</v>
      </c>
      <c r="N18" s="44">
        <f t="shared" si="2"/>
        <v>774154.27916666667</v>
      </c>
    </row>
    <row r="19" spans="1:14" x14ac:dyDescent="0.2">
      <c r="A19" s="4">
        <v>16</v>
      </c>
      <c r="B19" s="15" t="s">
        <v>19</v>
      </c>
      <c r="C19">
        <v>1217</v>
      </c>
      <c r="D19">
        <v>194</v>
      </c>
      <c r="E19">
        <v>2172</v>
      </c>
      <c r="F19" s="10">
        <f t="shared" si="0"/>
        <v>3583</v>
      </c>
      <c r="G19" s="73">
        <v>680</v>
      </c>
      <c r="H19">
        <v>102</v>
      </c>
      <c r="I19">
        <v>1282</v>
      </c>
      <c r="J19" s="10">
        <f t="shared" si="1"/>
        <v>2064</v>
      </c>
      <c r="K19" s="89">
        <v>599915.6366666666</v>
      </c>
      <c r="L19" s="89">
        <v>74114.960833333331</v>
      </c>
      <c r="M19" s="89">
        <v>764190.79749999999</v>
      </c>
      <c r="N19" s="44">
        <f t="shared" si="2"/>
        <v>1438221.395</v>
      </c>
    </row>
    <row r="20" spans="1:14" x14ac:dyDescent="0.2">
      <c r="A20" s="4">
        <v>17</v>
      </c>
      <c r="B20" s="15" t="s">
        <v>20</v>
      </c>
      <c r="C20">
        <v>19</v>
      </c>
      <c r="D20">
        <v>9</v>
      </c>
      <c r="E20">
        <v>164</v>
      </c>
      <c r="F20" s="10">
        <f t="shared" si="0"/>
        <v>192</v>
      </c>
      <c r="G20" s="73">
        <v>7</v>
      </c>
      <c r="H20">
        <v>4</v>
      </c>
      <c r="I20">
        <v>103</v>
      </c>
      <c r="J20" s="10">
        <f t="shared" si="1"/>
        <v>114</v>
      </c>
      <c r="K20" s="89">
        <v>5531.11</v>
      </c>
      <c r="L20" s="89">
        <v>2047.6299999999997</v>
      </c>
      <c r="M20" s="89">
        <v>44568.994166666664</v>
      </c>
      <c r="N20" s="44">
        <f t="shared" si="2"/>
        <v>52147.734166666662</v>
      </c>
    </row>
    <row r="21" spans="1:14" x14ac:dyDescent="0.2">
      <c r="A21" s="4">
        <v>18</v>
      </c>
      <c r="B21" s="15" t="s">
        <v>21</v>
      </c>
      <c r="C21">
        <v>60</v>
      </c>
      <c r="D21">
        <v>23</v>
      </c>
      <c r="E21">
        <v>317</v>
      </c>
      <c r="F21" s="10">
        <f t="shared" si="0"/>
        <v>400</v>
      </c>
      <c r="G21" s="73">
        <v>27</v>
      </c>
      <c r="H21">
        <v>12</v>
      </c>
      <c r="I21">
        <v>166</v>
      </c>
      <c r="J21" s="10">
        <f t="shared" si="1"/>
        <v>205</v>
      </c>
      <c r="K21" s="89">
        <v>15407.621666666666</v>
      </c>
      <c r="L21" s="89">
        <v>5636.9624999999996</v>
      </c>
      <c r="M21" s="89">
        <v>78308.23</v>
      </c>
      <c r="N21" s="44">
        <f t="shared" si="2"/>
        <v>99352.814166666663</v>
      </c>
    </row>
    <row r="22" spans="1:14" x14ac:dyDescent="0.2">
      <c r="A22" s="4">
        <v>19</v>
      </c>
      <c r="B22" s="15" t="s">
        <v>22</v>
      </c>
      <c r="C22">
        <v>50</v>
      </c>
      <c r="D22">
        <v>7</v>
      </c>
      <c r="E22">
        <v>265</v>
      </c>
      <c r="F22" s="10">
        <f t="shared" si="0"/>
        <v>322</v>
      </c>
      <c r="G22" s="73">
        <v>22</v>
      </c>
      <c r="H22">
        <v>4</v>
      </c>
      <c r="I22">
        <v>153</v>
      </c>
      <c r="J22" s="10">
        <f t="shared" si="1"/>
        <v>179</v>
      </c>
      <c r="K22" s="89">
        <v>14045.817499999999</v>
      </c>
      <c r="L22" s="89">
        <v>2254.2433333333333</v>
      </c>
      <c r="M22" s="89">
        <v>70543.72</v>
      </c>
      <c r="N22" s="44">
        <f t="shared" si="2"/>
        <v>86843.780833333338</v>
      </c>
    </row>
    <row r="23" spans="1:14" x14ac:dyDescent="0.2">
      <c r="A23" s="4">
        <v>20</v>
      </c>
      <c r="B23" s="16" t="s">
        <v>23</v>
      </c>
      <c r="C23">
        <v>5</v>
      </c>
      <c r="D23">
        <v>2</v>
      </c>
      <c r="E23">
        <v>188</v>
      </c>
      <c r="F23" s="10">
        <f t="shared" si="0"/>
        <v>195</v>
      </c>
      <c r="G23" s="73">
        <v>3</v>
      </c>
      <c r="H23">
        <v>2</v>
      </c>
      <c r="I23">
        <v>125</v>
      </c>
      <c r="J23" s="10">
        <f t="shared" si="1"/>
        <v>130</v>
      </c>
      <c r="K23" s="89">
        <v>2159.9933333333329</v>
      </c>
      <c r="L23" s="89">
        <v>731.9</v>
      </c>
      <c r="M23" s="89">
        <v>54270.070833333324</v>
      </c>
      <c r="N23" s="44">
        <f t="shared" si="2"/>
        <v>57161.964166666658</v>
      </c>
    </row>
    <row r="24" spans="1:14" x14ac:dyDescent="0.2">
      <c r="A24" s="4">
        <v>21</v>
      </c>
      <c r="B24" s="16" t="s">
        <v>24</v>
      </c>
      <c r="C24">
        <v>101</v>
      </c>
      <c r="D24">
        <v>69</v>
      </c>
      <c r="E24">
        <v>612</v>
      </c>
      <c r="F24" s="10">
        <f t="shared" si="0"/>
        <v>782</v>
      </c>
      <c r="G24" s="73">
        <v>50</v>
      </c>
      <c r="H24">
        <v>34</v>
      </c>
      <c r="I24">
        <v>364</v>
      </c>
      <c r="J24" s="10">
        <f t="shared" si="1"/>
        <v>448</v>
      </c>
      <c r="K24" s="89">
        <v>22686.69</v>
      </c>
      <c r="L24" s="89">
        <v>19816.614999999998</v>
      </c>
      <c r="M24" s="89">
        <v>153397.67083333334</v>
      </c>
      <c r="N24" s="44">
        <f t="shared" si="2"/>
        <v>195900.97583333333</v>
      </c>
    </row>
    <row r="25" spans="1:14" x14ac:dyDescent="0.2">
      <c r="A25" s="4">
        <v>22</v>
      </c>
      <c r="B25" s="15" t="s">
        <v>25</v>
      </c>
      <c r="C25">
        <v>110</v>
      </c>
      <c r="D25">
        <v>60</v>
      </c>
      <c r="E25">
        <v>665</v>
      </c>
      <c r="F25" s="10">
        <f t="shared" si="0"/>
        <v>835</v>
      </c>
      <c r="G25" s="73">
        <v>58</v>
      </c>
      <c r="H25">
        <v>33</v>
      </c>
      <c r="I25">
        <v>406</v>
      </c>
      <c r="J25" s="10">
        <f t="shared" si="1"/>
        <v>497</v>
      </c>
      <c r="K25" s="89">
        <v>37932.266666666663</v>
      </c>
      <c r="L25" s="89">
        <v>15348.644999999999</v>
      </c>
      <c r="M25" s="89">
        <v>170778.62749999997</v>
      </c>
      <c r="N25" s="44">
        <f t="shared" si="2"/>
        <v>224059.53916666663</v>
      </c>
    </row>
    <row r="26" spans="1:14" x14ac:dyDescent="0.2">
      <c r="A26" s="4">
        <v>23</v>
      </c>
      <c r="B26" s="15" t="s">
        <v>26</v>
      </c>
      <c r="C26">
        <v>18</v>
      </c>
      <c r="D26">
        <v>2</v>
      </c>
      <c r="E26">
        <v>230</v>
      </c>
      <c r="F26" s="10">
        <f t="shared" si="0"/>
        <v>250</v>
      </c>
      <c r="G26" s="73">
        <v>12</v>
      </c>
      <c r="H26">
        <v>1</v>
      </c>
      <c r="I26">
        <v>146</v>
      </c>
      <c r="J26" s="10">
        <f t="shared" si="1"/>
        <v>159</v>
      </c>
      <c r="K26" s="89">
        <v>6229.5999999999995</v>
      </c>
      <c r="L26" s="89">
        <v>742.64666666666665</v>
      </c>
      <c r="M26" s="89">
        <v>62450.916666666664</v>
      </c>
      <c r="N26" s="44">
        <f t="shared" si="2"/>
        <v>69423.16333333333</v>
      </c>
    </row>
    <row r="27" spans="1:14" x14ac:dyDescent="0.2">
      <c r="A27" s="4">
        <v>30</v>
      </c>
      <c r="B27" s="15" t="s">
        <v>27</v>
      </c>
      <c r="C27">
        <v>3370</v>
      </c>
      <c r="D27">
        <v>731</v>
      </c>
      <c r="E27">
        <v>2780</v>
      </c>
      <c r="F27" s="10">
        <f t="shared" si="0"/>
        <v>6881</v>
      </c>
      <c r="G27" s="73">
        <v>1942</v>
      </c>
      <c r="H27">
        <v>456</v>
      </c>
      <c r="I27">
        <v>1673</v>
      </c>
      <c r="J27" s="10">
        <f t="shared" si="1"/>
        <v>4071</v>
      </c>
      <c r="K27" s="89">
        <v>1451018.7574999998</v>
      </c>
      <c r="L27" s="89">
        <v>278409.67916666664</v>
      </c>
      <c r="M27" s="89">
        <v>926507.72499999998</v>
      </c>
      <c r="N27" s="44">
        <f t="shared" si="2"/>
        <v>2655936.1616666666</v>
      </c>
    </row>
    <row r="28" spans="1:14" x14ac:dyDescent="0.2">
      <c r="A28" s="1"/>
      <c r="B28" s="27" t="s">
        <v>3</v>
      </c>
      <c r="C28" s="50">
        <f t="shared" ref="C28:N28" si="3">SUM(C4:C27)</f>
        <v>7124</v>
      </c>
      <c r="D28" s="27">
        <f t="shared" si="3"/>
        <v>1642</v>
      </c>
      <c r="E28" s="27">
        <f t="shared" si="3"/>
        <v>16544</v>
      </c>
      <c r="F28" s="28">
        <f t="shared" si="3"/>
        <v>25310</v>
      </c>
      <c r="G28" s="61">
        <f t="shared" si="3"/>
        <v>4011</v>
      </c>
      <c r="H28" s="61">
        <f t="shared" si="3"/>
        <v>945</v>
      </c>
      <c r="I28" s="61">
        <f t="shared" si="3"/>
        <v>9993</v>
      </c>
      <c r="J28" s="62">
        <f t="shared" si="3"/>
        <v>14949</v>
      </c>
      <c r="K28" s="47">
        <f t="shared" si="3"/>
        <v>3164041.8874999993</v>
      </c>
      <c r="L28" s="47">
        <f t="shared" si="3"/>
        <v>610250.77750000008</v>
      </c>
      <c r="M28" s="47">
        <f t="shared" si="3"/>
        <v>5532673.3583333343</v>
      </c>
      <c r="N28" s="48">
        <f t="shared" si="3"/>
        <v>9306966.0233333316</v>
      </c>
    </row>
    <row r="29" spans="1:14" x14ac:dyDescent="0.2">
      <c r="N29" s="49"/>
    </row>
    <row r="30" spans="1:14" x14ac:dyDescent="0.2">
      <c r="E30" s="70"/>
      <c r="N30" s="49"/>
    </row>
    <row r="31" spans="1:14" x14ac:dyDescent="0.2">
      <c r="K31" s="88"/>
      <c r="L31" s="89"/>
      <c r="M31" s="49"/>
      <c r="N31" s="49"/>
    </row>
    <row r="32" spans="1:14" x14ac:dyDescent="0.2">
      <c r="J32" s="87"/>
      <c r="K32" s="89"/>
      <c r="L32" s="89"/>
      <c r="M32" s="49"/>
      <c r="N32" s="49"/>
    </row>
    <row r="33" spans="3:14" x14ac:dyDescent="0.2">
      <c r="C33" s="91"/>
      <c r="D33" s="91"/>
      <c r="E33" s="91"/>
      <c r="F33" s="18"/>
      <c r="G33" s="91"/>
      <c r="H33" s="91"/>
      <c r="I33" s="91"/>
      <c r="J33" s="92"/>
      <c r="K33" s="89"/>
      <c r="L33" s="89"/>
      <c r="M33" s="49"/>
      <c r="N33" s="49"/>
    </row>
    <row r="34" spans="3:14" x14ac:dyDescent="0.2">
      <c r="C34" s="18"/>
      <c r="D34" s="18"/>
      <c r="E34" s="18"/>
      <c r="F34" s="18"/>
      <c r="G34" s="18"/>
      <c r="H34" s="18"/>
      <c r="I34" s="18"/>
      <c r="J34" s="92"/>
      <c r="K34" s="89"/>
      <c r="L34" s="89"/>
      <c r="M34" s="49"/>
      <c r="N34" s="49"/>
    </row>
    <row r="35" spans="3:14" x14ac:dyDescent="0.2">
      <c r="C35" s="18"/>
      <c r="D35" s="18"/>
      <c r="E35" s="18"/>
      <c r="F35" s="18"/>
      <c r="G35" s="18"/>
      <c r="H35" s="18"/>
      <c r="I35" s="18"/>
      <c r="J35" s="92"/>
      <c r="K35" s="89"/>
      <c r="L35" s="89"/>
      <c r="M35" s="49"/>
      <c r="N35" s="49"/>
    </row>
    <row r="36" spans="3:14" x14ac:dyDescent="0.2">
      <c r="C36" s="18"/>
      <c r="D36" s="18"/>
      <c r="E36" s="18"/>
      <c r="F36" s="18"/>
      <c r="G36" s="18"/>
      <c r="H36" s="18"/>
      <c r="I36" s="18"/>
      <c r="J36" s="92"/>
      <c r="K36" s="89"/>
      <c r="L36" s="89"/>
      <c r="M36" s="49"/>
      <c r="N36" s="49"/>
    </row>
    <row r="37" spans="3:14" x14ac:dyDescent="0.2">
      <c r="C37" s="18"/>
      <c r="D37" s="18"/>
      <c r="E37" s="18"/>
      <c r="F37" s="18"/>
      <c r="G37" s="18"/>
      <c r="H37" s="18"/>
      <c r="I37" s="18"/>
      <c r="J37" s="92"/>
      <c r="K37" s="89"/>
      <c r="L37" s="89"/>
      <c r="M37" s="49"/>
      <c r="N37" s="49"/>
    </row>
    <row r="38" spans="3:14" x14ac:dyDescent="0.2">
      <c r="C38" s="18"/>
      <c r="D38" s="18"/>
      <c r="E38" s="18"/>
      <c r="F38" s="18"/>
      <c r="G38" s="18"/>
      <c r="H38" s="18"/>
      <c r="I38" s="18"/>
      <c r="J38" s="92"/>
      <c r="K38" s="89"/>
      <c r="L38" s="89"/>
      <c r="M38" s="49"/>
      <c r="N38" s="49"/>
    </row>
    <row r="39" spans="3:14" x14ac:dyDescent="0.2">
      <c r="C39" s="18"/>
      <c r="D39" s="18"/>
      <c r="E39" s="18"/>
      <c r="F39" s="18"/>
      <c r="G39" s="18"/>
      <c r="H39" s="18"/>
      <c r="I39" s="18"/>
      <c r="J39" s="92"/>
      <c r="K39" s="89"/>
      <c r="L39" s="89"/>
      <c r="M39" s="49"/>
      <c r="N39" s="49"/>
    </row>
    <row r="40" spans="3:14" x14ac:dyDescent="0.2">
      <c r="C40" s="18"/>
      <c r="D40" s="18"/>
      <c r="E40" s="18"/>
      <c r="F40" s="18"/>
      <c r="G40" s="18"/>
      <c r="H40" s="18"/>
      <c r="I40" s="18"/>
      <c r="J40" s="92"/>
      <c r="K40" s="89"/>
      <c r="L40" s="89"/>
      <c r="M40" s="49"/>
      <c r="N40" s="49"/>
    </row>
    <row r="41" spans="3:14" x14ac:dyDescent="0.2">
      <c r="C41" s="18"/>
      <c r="D41" s="18"/>
      <c r="E41" s="18"/>
      <c r="F41" s="18"/>
      <c r="G41" s="18"/>
      <c r="H41" s="18"/>
      <c r="I41" s="18"/>
      <c r="J41" s="92"/>
      <c r="K41" s="89"/>
      <c r="L41" s="89"/>
      <c r="M41" s="49"/>
      <c r="N41" s="49"/>
    </row>
    <row r="42" spans="3:14" x14ac:dyDescent="0.2">
      <c r="C42" s="18"/>
      <c r="D42" s="18"/>
      <c r="E42" s="18"/>
      <c r="F42" s="18"/>
      <c r="G42" s="18"/>
      <c r="H42" s="18"/>
      <c r="I42" s="18"/>
      <c r="J42" s="92"/>
      <c r="K42" s="89"/>
      <c r="L42" s="89"/>
      <c r="M42" s="49"/>
      <c r="N42" s="49"/>
    </row>
    <row r="43" spans="3:14" x14ac:dyDescent="0.2">
      <c r="C43" s="18"/>
      <c r="D43" s="18"/>
      <c r="E43" s="18"/>
      <c r="F43" s="18"/>
      <c r="G43" s="18"/>
      <c r="H43" s="18"/>
      <c r="I43" s="18"/>
      <c r="J43" s="92"/>
      <c r="K43" s="89"/>
      <c r="L43" s="89"/>
      <c r="M43" s="49"/>
      <c r="N43" s="49"/>
    </row>
    <row r="44" spans="3:14" x14ac:dyDescent="0.2">
      <c r="C44" s="18"/>
      <c r="D44" s="18"/>
      <c r="E44" s="18"/>
      <c r="F44" s="18"/>
      <c r="G44" s="18"/>
      <c r="H44" s="18"/>
      <c r="I44" s="18"/>
      <c r="J44" s="92"/>
      <c r="K44" s="89"/>
      <c r="L44" s="89"/>
      <c r="M44" s="49"/>
      <c r="N44" s="49"/>
    </row>
    <row r="45" spans="3:14" x14ac:dyDescent="0.2">
      <c r="C45" s="18"/>
      <c r="D45" s="18"/>
      <c r="E45" s="18"/>
      <c r="F45" s="18"/>
      <c r="G45" s="18"/>
      <c r="H45" s="18"/>
      <c r="I45" s="18"/>
      <c r="J45" s="92"/>
      <c r="K45" s="89"/>
      <c r="L45" s="89"/>
      <c r="M45" s="49"/>
      <c r="N45" s="49"/>
    </row>
    <row r="46" spans="3:14" x14ac:dyDescent="0.2">
      <c r="C46" s="18"/>
      <c r="D46" s="18"/>
      <c r="E46" s="18"/>
      <c r="F46" s="18"/>
      <c r="G46" s="18"/>
      <c r="H46" s="18"/>
      <c r="I46" s="18"/>
      <c r="J46" s="92"/>
      <c r="K46" s="89"/>
      <c r="L46" s="89"/>
      <c r="M46" s="49"/>
      <c r="N46" s="49"/>
    </row>
    <row r="47" spans="3:14" x14ac:dyDescent="0.2">
      <c r="C47" s="18"/>
      <c r="D47" s="18"/>
      <c r="E47" s="18"/>
      <c r="F47" s="18"/>
      <c r="G47" s="18"/>
      <c r="H47" s="18"/>
      <c r="I47" s="18"/>
      <c r="J47" s="92"/>
      <c r="K47" s="89"/>
      <c r="L47" s="89"/>
      <c r="M47" s="49"/>
      <c r="N47" s="49"/>
    </row>
    <row r="48" spans="3:14" x14ac:dyDescent="0.2">
      <c r="C48" s="18"/>
      <c r="D48" s="18"/>
      <c r="E48" s="18"/>
      <c r="F48" s="18"/>
      <c r="G48" s="18"/>
      <c r="H48" s="18"/>
      <c r="I48" s="18"/>
      <c r="J48" s="92"/>
      <c r="K48" s="89"/>
      <c r="L48" s="89"/>
      <c r="M48" s="49"/>
      <c r="N48" s="49"/>
    </row>
    <row r="49" spans="3:14" x14ac:dyDescent="0.2">
      <c r="C49" s="18"/>
      <c r="D49" s="18"/>
      <c r="E49" s="18"/>
      <c r="F49" s="18"/>
      <c r="G49" s="18"/>
      <c r="H49" s="18"/>
      <c r="I49" s="18"/>
      <c r="J49" s="92"/>
      <c r="K49" s="89"/>
      <c r="L49" s="89"/>
      <c r="M49" s="49"/>
      <c r="N49" s="49"/>
    </row>
    <row r="50" spans="3:14" x14ac:dyDescent="0.2">
      <c r="C50" s="18"/>
      <c r="D50" s="18"/>
      <c r="E50" s="18"/>
      <c r="F50" s="18"/>
      <c r="G50" s="18"/>
      <c r="H50" s="18"/>
      <c r="I50" s="18"/>
      <c r="J50" s="92"/>
      <c r="K50" s="89"/>
      <c r="L50" s="89"/>
      <c r="M50" s="49"/>
      <c r="N50" s="49"/>
    </row>
    <row r="51" spans="3:14" x14ac:dyDescent="0.2">
      <c r="C51" s="18"/>
      <c r="D51" s="18"/>
      <c r="E51" s="18"/>
      <c r="F51" s="18"/>
      <c r="G51" s="18"/>
      <c r="H51" s="18"/>
      <c r="I51" s="18"/>
      <c r="J51" s="92"/>
      <c r="K51" s="89"/>
      <c r="L51" s="89"/>
      <c r="M51" s="49"/>
      <c r="N51" s="49"/>
    </row>
    <row r="52" spans="3:14" x14ac:dyDescent="0.2">
      <c r="C52" s="18"/>
      <c r="D52" s="18"/>
      <c r="E52" s="18"/>
      <c r="F52" s="18"/>
      <c r="G52" s="18"/>
      <c r="H52" s="18"/>
      <c r="I52" s="18"/>
      <c r="J52" s="92"/>
      <c r="K52" s="89"/>
      <c r="L52" s="89"/>
      <c r="M52" s="49"/>
      <c r="N52" s="49"/>
    </row>
    <row r="53" spans="3:14" x14ac:dyDescent="0.2">
      <c r="C53" s="18"/>
      <c r="D53" s="18"/>
      <c r="E53" s="18"/>
      <c r="F53" s="18"/>
      <c r="G53" s="18"/>
      <c r="H53" s="18"/>
      <c r="I53" s="18"/>
      <c r="J53" s="92"/>
      <c r="K53" s="89"/>
      <c r="L53" s="89"/>
      <c r="M53" s="49"/>
      <c r="N53" s="49"/>
    </row>
    <row r="54" spans="3:14" x14ac:dyDescent="0.2">
      <c r="C54" s="18"/>
      <c r="D54" s="18"/>
      <c r="E54" s="18"/>
      <c r="F54" s="18"/>
      <c r="G54" s="18"/>
      <c r="H54" s="18"/>
      <c r="I54" s="18"/>
      <c r="J54" s="92"/>
      <c r="K54" s="89"/>
      <c r="L54" s="89"/>
      <c r="M54" s="49"/>
      <c r="N54" s="49"/>
    </row>
    <row r="55" spans="3:14" x14ac:dyDescent="0.2">
      <c r="C55" s="18"/>
      <c r="D55" s="18"/>
      <c r="E55" s="18"/>
      <c r="F55" s="18"/>
      <c r="G55" s="18"/>
      <c r="H55" s="18"/>
      <c r="I55" s="18"/>
      <c r="J55" s="92"/>
      <c r="K55" s="93"/>
      <c r="L55" s="85"/>
      <c r="M55" s="85"/>
      <c r="N55" s="49"/>
    </row>
    <row r="56" spans="3:14" x14ac:dyDescent="0.2">
      <c r="C56" s="18"/>
      <c r="D56" s="18"/>
      <c r="E56" s="18"/>
      <c r="F56" s="18"/>
      <c r="G56" s="18"/>
      <c r="H56" s="18"/>
      <c r="I56" s="18"/>
      <c r="J56" s="18"/>
      <c r="K56" s="18"/>
    </row>
    <row r="58" spans="3:14" x14ac:dyDescent="0.2">
      <c r="K58" s="79"/>
      <c r="L58" s="49"/>
      <c r="M58" s="49"/>
    </row>
    <row r="59" spans="3:14" x14ac:dyDescent="0.2">
      <c r="K59" s="49"/>
      <c r="L59" s="49"/>
      <c r="M59" s="49"/>
    </row>
    <row r="60" spans="3:14" x14ac:dyDescent="0.2">
      <c r="K60" s="49"/>
      <c r="L60" s="49"/>
      <c r="M60" s="49"/>
    </row>
    <row r="61" spans="3:14" x14ac:dyDescent="0.2">
      <c r="K61" s="49"/>
      <c r="L61" s="49"/>
      <c r="M61" s="49"/>
    </row>
    <row r="62" spans="3:14" x14ac:dyDescent="0.2">
      <c r="K62" s="49"/>
      <c r="L62" s="39"/>
      <c r="M62" s="49"/>
    </row>
    <row r="63" spans="3:14" x14ac:dyDescent="0.2">
      <c r="K63" s="49"/>
      <c r="L63" s="49"/>
      <c r="M63" s="49"/>
    </row>
    <row r="64" spans="3:14" x14ac:dyDescent="0.2">
      <c r="K64" s="49"/>
      <c r="L64" s="49"/>
      <c r="M64" s="49"/>
    </row>
    <row r="65" spans="11:13" x14ac:dyDescent="0.2">
      <c r="K65" s="49"/>
      <c r="L65" s="49"/>
      <c r="M65" s="49"/>
    </row>
    <row r="66" spans="11:13" x14ac:dyDescent="0.2">
      <c r="K66" s="49"/>
      <c r="L66" s="49"/>
      <c r="M66" s="49"/>
    </row>
    <row r="67" spans="11:13" x14ac:dyDescent="0.2">
      <c r="K67" s="49"/>
      <c r="L67" s="49"/>
      <c r="M67" s="49"/>
    </row>
    <row r="68" spans="11:13" x14ac:dyDescent="0.2">
      <c r="K68" s="49"/>
      <c r="L68" s="39"/>
      <c r="M68" s="49"/>
    </row>
    <row r="69" spans="11:13" x14ac:dyDescent="0.2">
      <c r="K69" s="49"/>
      <c r="L69" s="39"/>
      <c r="M69" s="49"/>
    </row>
    <row r="70" spans="11:13" x14ac:dyDescent="0.2">
      <c r="K70" s="49"/>
      <c r="L70" s="49"/>
      <c r="M70" s="49"/>
    </row>
    <row r="71" spans="11:13" x14ac:dyDescent="0.2">
      <c r="K71" s="49"/>
      <c r="L71" s="49"/>
      <c r="M71" s="49"/>
    </row>
    <row r="72" spans="11:13" x14ac:dyDescent="0.2">
      <c r="K72" s="49"/>
      <c r="L72" s="49"/>
      <c r="M72" s="49"/>
    </row>
    <row r="73" spans="11:13" x14ac:dyDescent="0.2">
      <c r="K73" s="49"/>
      <c r="L73" s="49"/>
      <c r="M73" s="49"/>
    </row>
    <row r="74" spans="11:13" x14ac:dyDescent="0.2">
      <c r="K74" s="49"/>
      <c r="L74" s="49"/>
      <c r="M74" s="49"/>
    </row>
    <row r="75" spans="11:13" x14ac:dyDescent="0.2">
      <c r="K75" s="49"/>
      <c r="L75" s="49"/>
      <c r="M75" s="49"/>
    </row>
    <row r="76" spans="11:13" x14ac:dyDescent="0.2">
      <c r="K76" s="49"/>
      <c r="L76" s="49"/>
      <c r="M76" s="49"/>
    </row>
    <row r="77" spans="11:13" x14ac:dyDescent="0.2">
      <c r="K77" s="49"/>
      <c r="L77" s="49"/>
      <c r="M77" s="49"/>
    </row>
    <row r="78" spans="11:13" x14ac:dyDescent="0.2">
      <c r="K78" s="49"/>
      <c r="L78" s="49"/>
      <c r="M78" s="49"/>
    </row>
    <row r="79" spans="11:13" x14ac:dyDescent="0.2">
      <c r="K79" s="49"/>
      <c r="L79" s="49"/>
      <c r="M79" s="49"/>
    </row>
    <row r="80" spans="11:13" x14ac:dyDescent="0.2">
      <c r="K80" s="49"/>
      <c r="L80" s="49"/>
      <c r="M80" s="49"/>
    </row>
    <row r="81" spans="11:13" x14ac:dyDescent="0.2">
      <c r="K81" s="49"/>
      <c r="L81" s="49"/>
      <c r="M81" s="49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workbookViewId="0">
      <selection activeCell="H25" sqref="H25"/>
    </sheetView>
  </sheetViews>
  <sheetFormatPr defaultRowHeight="15" x14ac:dyDescent="0.2"/>
  <cols>
    <col min="1" max="1" width="3.33203125" customWidth="1"/>
    <col min="2" max="2" width="11" customWidth="1"/>
    <col min="3" max="3" width="7.33203125" customWidth="1"/>
    <col min="4" max="4" width="6.6640625" customWidth="1"/>
    <col min="5" max="5" width="7.44140625" customWidth="1"/>
    <col min="6" max="6" width="7.5546875" customWidth="1"/>
    <col min="7" max="7" width="7.109375" customWidth="1"/>
    <col min="8" max="8" width="5.109375" bestFit="1" customWidth="1"/>
    <col min="9" max="9" width="8.21875" bestFit="1" customWidth="1"/>
    <col min="10" max="10" width="7.44140625" customWidth="1"/>
    <col min="11" max="11" width="13.33203125" customWidth="1"/>
    <col min="12" max="12" width="12.21875" customWidth="1"/>
    <col min="13" max="13" width="13.5546875" customWidth="1"/>
    <col min="14" max="14" width="11.44140625" customWidth="1"/>
    <col min="15" max="15" width="3.109375" customWidth="1"/>
  </cols>
  <sheetData>
    <row r="1" spans="1:14" ht="15.75" x14ac:dyDescent="0.25">
      <c r="D1" s="13" t="s">
        <v>73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 s="94">
        <v>27</v>
      </c>
      <c r="D4" s="91">
        <v>29</v>
      </c>
      <c r="E4" s="94">
        <v>386</v>
      </c>
      <c r="F4" s="95">
        <f t="shared" ref="F4:F27" si="0">SUM(C4:E4)</f>
        <v>442</v>
      </c>
      <c r="G4" s="94">
        <v>13</v>
      </c>
      <c r="H4" s="91">
        <v>15</v>
      </c>
      <c r="I4" s="94">
        <v>232</v>
      </c>
      <c r="J4" s="95">
        <f t="shared" ref="J4:J27" si="1">SUM(G4:I4)</f>
        <v>260</v>
      </c>
      <c r="K4" s="96">
        <v>5293.3291666666655</v>
      </c>
      <c r="L4" s="97">
        <v>6684.5133333333324</v>
      </c>
      <c r="M4" s="97">
        <v>74533.138333333336</v>
      </c>
      <c r="N4" s="98">
        <f>SUM(K4:M4)</f>
        <v>86510.980833333335</v>
      </c>
    </row>
    <row r="5" spans="1:14" x14ac:dyDescent="0.2">
      <c r="A5" s="4">
        <v>2</v>
      </c>
      <c r="B5" s="15" t="s">
        <v>5</v>
      </c>
      <c r="C5" s="91">
        <v>150</v>
      </c>
      <c r="D5" s="94">
        <v>50</v>
      </c>
      <c r="E5" s="94">
        <v>525</v>
      </c>
      <c r="F5" s="95">
        <f t="shared" si="0"/>
        <v>725</v>
      </c>
      <c r="G5" s="91">
        <v>86</v>
      </c>
      <c r="H5" s="94">
        <v>25</v>
      </c>
      <c r="I5" s="94">
        <v>319</v>
      </c>
      <c r="J5" s="95">
        <f t="shared" si="1"/>
        <v>430</v>
      </c>
      <c r="K5" s="97">
        <v>54387.818333333329</v>
      </c>
      <c r="L5" s="97">
        <v>14397.088333333333</v>
      </c>
      <c r="M5" s="97">
        <v>146127.25833333333</v>
      </c>
      <c r="N5" s="98">
        <f t="shared" ref="N5:N27" si="2">SUM(K5:M5)</f>
        <v>214912.16499999998</v>
      </c>
    </row>
    <row r="6" spans="1:14" x14ac:dyDescent="0.2">
      <c r="A6" s="4">
        <v>3</v>
      </c>
      <c r="B6" s="15" t="s">
        <v>6</v>
      </c>
      <c r="C6" s="91">
        <v>887</v>
      </c>
      <c r="D6" s="94">
        <v>111</v>
      </c>
      <c r="E6" s="94">
        <v>3082</v>
      </c>
      <c r="F6" s="95">
        <f t="shared" si="0"/>
        <v>4080</v>
      </c>
      <c r="G6" s="91">
        <v>512</v>
      </c>
      <c r="H6" s="94">
        <v>71</v>
      </c>
      <c r="I6" s="94">
        <v>1911</v>
      </c>
      <c r="J6" s="95">
        <f t="shared" si="1"/>
        <v>2494</v>
      </c>
      <c r="K6" s="97">
        <v>373990.69499999995</v>
      </c>
      <c r="L6" s="97">
        <v>47440.184999999998</v>
      </c>
      <c r="M6" s="97">
        <v>1035498.6958333332</v>
      </c>
      <c r="N6" s="98">
        <f t="shared" si="2"/>
        <v>1456929.5758333332</v>
      </c>
    </row>
    <row r="7" spans="1:14" x14ac:dyDescent="0.2">
      <c r="A7" s="4">
        <v>4</v>
      </c>
      <c r="B7" s="15" t="s">
        <v>7</v>
      </c>
      <c r="C7" s="91">
        <v>27</v>
      </c>
      <c r="D7" s="94">
        <v>4</v>
      </c>
      <c r="E7" s="94">
        <v>334</v>
      </c>
      <c r="F7" s="95">
        <f t="shared" si="0"/>
        <v>365</v>
      </c>
      <c r="G7" s="91">
        <v>17</v>
      </c>
      <c r="H7" s="94">
        <v>3</v>
      </c>
      <c r="I7" s="94">
        <v>196</v>
      </c>
      <c r="J7" s="95">
        <f t="shared" si="1"/>
        <v>216</v>
      </c>
      <c r="K7" s="97">
        <v>11246.668333333333</v>
      </c>
      <c r="L7" s="97">
        <v>2023.8616666666667</v>
      </c>
      <c r="M7" s="97">
        <v>95204.438333333324</v>
      </c>
      <c r="N7" s="98">
        <f t="shared" si="2"/>
        <v>108474.96833333332</v>
      </c>
    </row>
    <row r="8" spans="1:14" x14ac:dyDescent="0.2">
      <c r="A8" s="4">
        <v>5</v>
      </c>
      <c r="B8" s="15" t="s">
        <v>8</v>
      </c>
      <c r="C8" s="91">
        <v>18</v>
      </c>
      <c r="D8" s="94">
        <v>9</v>
      </c>
      <c r="E8" s="94">
        <v>241</v>
      </c>
      <c r="F8" s="95">
        <f t="shared" si="0"/>
        <v>268</v>
      </c>
      <c r="G8" s="91">
        <v>11</v>
      </c>
      <c r="H8" s="94">
        <v>4</v>
      </c>
      <c r="I8" s="94">
        <v>135</v>
      </c>
      <c r="J8" s="95">
        <f t="shared" si="1"/>
        <v>150</v>
      </c>
      <c r="K8" s="97">
        <v>4573.5408333333326</v>
      </c>
      <c r="L8" s="99">
        <v>2775.2400000000002</v>
      </c>
      <c r="M8" s="97">
        <v>48567.631666666668</v>
      </c>
      <c r="N8" s="98">
        <f t="shared" si="2"/>
        <v>55916.412499999999</v>
      </c>
    </row>
    <row r="9" spans="1:14" x14ac:dyDescent="0.2">
      <c r="A9" s="4">
        <v>6</v>
      </c>
      <c r="B9" s="15" t="s">
        <v>9</v>
      </c>
      <c r="C9" s="91">
        <v>55</v>
      </c>
      <c r="D9" s="94">
        <v>22</v>
      </c>
      <c r="E9" s="94">
        <v>466</v>
      </c>
      <c r="F9" s="95">
        <f t="shared" si="0"/>
        <v>543</v>
      </c>
      <c r="G9" s="91">
        <v>34</v>
      </c>
      <c r="H9" s="94">
        <v>11</v>
      </c>
      <c r="I9" s="94">
        <v>317</v>
      </c>
      <c r="J9" s="95">
        <f t="shared" si="1"/>
        <v>362</v>
      </c>
      <c r="K9" s="97">
        <v>22062.202499999999</v>
      </c>
      <c r="L9" s="97">
        <v>7895.7558333333327</v>
      </c>
      <c r="M9" s="97">
        <v>130006.20749999999</v>
      </c>
      <c r="N9" s="98">
        <f t="shared" si="2"/>
        <v>159964.16583333333</v>
      </c>
    </row>
    <row r="10" spans="1:14" x14ac:dyDescent="0.2">
      <c r="A10" s="4">
        <v>7</v>
      </c>
      <c r="B10" s="15" t="s">
        <v>10</v>
      </c>
      <c r="C10" s="91">
        <v>78</v>
      </c>
      <c r="D10" s="94">
        <v>32</v>
      </c>
      <c r="E10" s="94">
        <v>298</v>
      </c>
      <c r="F10" s="95">
        <f t="shared" si="0"/>
        <v>408</v>
      </c>
      <c r="G10" s="91">
        <v>53</v>
      </c>
      <c r="H10" s="94">
        <v>18</v>
      </c>
      <c r="I10" s="94">
        <v>171</v>
      </c>
      <c r="J10" s="95">
        <f t="shared" si="1"/>
        <v>242</v>
      </c>
      <c r="K10" s="97">
        <v>30832.630833333329</v>
      </c>
      <c r="L10" s="97">
        <v>7899.8724999999986</v>
      </c>
      <c r="M10" s="97">
        <v>71514.159166666665</v>
      </c>
      <c r="N10" s="98">
        <f t="shared" si="2"/>
        <v>110246.66249999999</v>
      </c>
    </row>
    <row r="11" spans="1:14" x14ac:dyDescent="0.2">
      <c r="A11" s="4">
        <v>8</v>
      </c>
      <c r="B11" s="15" t="s">
        <v>11</v>
      </c>
      <c r="C11" s="91">
        <v>73</v>
      </c>
      <c r="D11" s="94">
        <v>22</v>
      </c>
      <c r="E11" s="94">
        <v>569</v>
      </c>
      <c r="F11" s="95">
        <f t="shared" si="0"/>
        <v>664</v>
      </c>
      <c r="G11" s="91">
        <v>37</v>
      </c>
      <c r="H11" s="94">
        <v>11</v>
      </c>
      <c r="I11" s="94">
        <v>353</v>
      </c>
      <c r="J11" s="95">
        <f t="shared" si="1"/>
        <v>401</v>
      </c>
      <c r="K11" s="97">
        <v>27739.259166666667</v>
      </c>
      <c r="L11" s="97">
        <v>6866.394166666666</v>
      </c>
      <c r="M11" s="97">
        <v>186189.05499999999</v>
      </c>
      <c r="N11" s="98">
        <f t="shared" si="2"/>
        <v>220794.70833333331</v>
      </c>
    </row>
    <row r="12" spans="1:14" x14ac:dyDescent="0.2">
      <c r="A12" s="4">
        <v>9</v>
      </c>
      <c r="B12" s="15" t="s">
        <v>12</v>
      </c>
      <c r="C12" s="91">
        <v>28</v>
      </c>
      <c r="D12" s="94">
        <v>11</v>
      </c>
      <c r="E12" s="94">
        <v>337</v>
      </c>
      <c r="F12" s="95">
        <f t="shared" si="0"/>
        <v>376</v>
      </c>
      <c r="G12" s="91">
        <v>14</v>
      </c>
      <c r="H12" s="94">
        <v>6</v>
      </c>
      <c r="I12" s="94">
        <v>227</v>
      </c>
      <c r="J12" s="95">
        <f t="shared" si="1"/>
        <v>247</v>
      </c>
      <c r="K12" s="97">
        <v>4970.9074999999993</v>
      </c>
      <c r="L12" s="97">
        <v>1964.1591666666664</v>
      </c>
      <c r="M12" s="97">
        <v>84412.141666666648</v>
      </c>
      <c r="N12" s="98">
        <f t="shared" si="2"/>
        <v>91347.208333333314</v>
      </c>
    </row>
    <row r="13" spans="1:14" x14ac:dyDescent="0.2">
      <c r="A13" s="4">
        <v>10</v>
      </c>
      <c r="B13" s="15" t="s">
        <v>13</v>
      </c>
      <c r="C13" s="91">
        <v>136</v>
      </c>
      <c r="D13" s="94">
        <v>27</v>
      </c>
      <c r="E13" s="94">
        <v>496</v>
      </c>
      <c r="F13" s="95">
        <f t="shared" si="0"/>
        <v>659</v>
      </c>
      <c r="G13" s="91">
        <v>74</v>
      </c>
      <c r="H13" s="94">
        <v>15</v>
      </c>
      <c r="I13" s="94">
        <v>316</v>
      </c>
      <c r="J13" s="95">
        <f t="shared" si="1"/>
        <v>405</v>
      </c>
      <c r="K13" s="97">
        <v>48041.120833333334</v>
      </c>
      <c r="L13" s="97">
        <v>9045.92</v>
      </c>
      <c r="M13" s="97">
        <v>141006.62333333332</v>
      </c>
      <c r="N13" s="98">
        <f t="shared" si="2"/>
        <v>198093.66416666665</v>
      </c>
    </row>
    <row r="14" spans="1:14" x14ac:dyDescent="0.2">
      <c r="A14" s="4">
        <v>11</v>
      </c>
      <c r="B14" s="15" t="s">
        <v>14</v>
      </c>
      <c r="C14" s="91">
        <v>5</v>
      </c>
      <c r="D14" s="94">
        <v>0</v>
      </c>
      <c r="E14" s="94">
        <v>82</v>
      </c>
      <c r="F14" s="95">
        <f t="shared" si="0"/>
        <v>87</v>
      </c>
      <c r="G14" s="91">
        <v>3</v>
      </c>
      <c r="H14" s="100">
        <v>0</v>
      </c>
      <c r="I14" s="94">
        <v>54</v>
      </c>
      <c r="J14" s="95">
        <f t="shared" si="1"/>
        <v>57</v>
      </c>
      <c r="K14" s="97">
        <v>1387.7933333333333</v>
      </c>
      <c r="L14" s="99">
        <v>0</v>
      </c>
      <c r="M14" s="97">
        <v>13324.339166666665</v>
      </c>
      <c r="N14" s="98">
        <f t="shared" si="2"/>
        <v>14712.132499999998</v>
      </c>
    </row>
    <row r="15" spans="1:14" x14ac:dyDescent="0.2">
      <c r="A15" s="4">
        <v>12</v>
      </c>
      <c r="B15" s="15" t="s">
        <v>15</v>
      </c>
      <c r="C15" s="91">
        <v>204</v>
      </c>
      <c r="D15" s="94">
        <v>79</v>
      </c>
      <c r="E15" s="94">
        <v>821</v>
      </c>
      <c r="F15" s="95">
        <f t="shared" si="0"/>
        <v>1104</v>
      </c>
      <c r="G15" s="91">
        <v>106</v>
      </c>
      <c r="H15" s="94">
        <v>38</v>
      </c>
      <c r="I15" s="94">
        <v>517</v>
      </c>
      <c r="J15" s="95">
        <f t="shared" si="1"/>
        <v>661</v>
      </c>
      <c r="K15" s="97">
        <v>77987.617500000008</v>
      </c>
      <c r="L15" s="99">
        <v>22327.662499999999</v>
      </c>
      <c r="M15" s="97">
        <v>242284.9975</v>
      </c>
      <c r="N15" s="98">
        <f t="shared" si="2"/>
        <v>342600.27749999997</v>
      </c>
    </row>
    <row r="16" spans="1:14" x14ac:dyDescent="0.2">
      <c r="A16" s="4">
        <v>13</v>
      </c>
      <c r="B16" s="15" t="s">
        <v>16</v>
      </c>
      <c r="C16" s="91">
        <v>225</v>
      </c>
      <c r="D16" s="94">
        <v>23</v>
      </c>
      <c r="E16" s="94">
        <v>518</v>
      </c>
      <c r="F16" s="95">
        <f t="shared" si="0"/>
        <v>766</v>
      </c>
      <c r="G16" s="91">
        <v>124</v>
      </c>
      <c r="H16" s="94">
        <v>16</v>
      </c>
      <c r="I16" s="94">
        <v>311</v>
      </c>
      <c r="J16" s="95">
        <f t="shared" si="1"/>
        <v>451</v>
      </c>
      <c r="K16" s="97">
        <v>126994.62749999999</v>
      </c>
      <c r="L16" s="97">
        <v>7633.5783333333329</v>
      </c>
      <c r="M16" s="97">
        <v>216883.14916666664</v>
      </c>
      <c r="N16" s="98">
        <f t="shared" si="2"/>
        <v>351511.35499999998</v>
      </c>
    </row>
    <row r="17" spans="1:14" x14ac:dyDescent="0.2">
      <c r="A17" s="4">
        <v>14</v>
      </c>
      <c r="B17" s="15" t="s">
        <v>17</v>
      </c>
      <c r="C17" s="91">
        <v>12</v>
      </c>
      <c r="D17" s="94">
        <v>1</v>
      </c>
      <c r="E17" s="94">
        <v>112</v>
      </c>
      <c r="F17" s="95">
        <f t="shared" si="0"/>
        <v>125</v>
      </c>
      <c r="G17" s="91">
        <v>10</v>
      </c>
      <c r="H17" s="94">
        <v>1</v>
      </c>
      <c r="I17" s="94">
        <v>68</v>
      </c>
      <c r="J17" s="95">
        <f t="shared" si="1"/>
        <v>79</v>
      </c>
      <c r="K17" s="97">
        <v>3193.0491666666662</v>
      </c>
      <c r="L17" s="97">
        <v>137.33416666666665</v>
      </c>
      <c r="M17" s="97">
        <v>24393.015833333331</v>
      </c>
      <c r="N17" s="98">
        <f t="shared" si="2"/>
        <v>27723.399166666662</v>
      </c>
    </row>
    <row r="18" spans="1:14" x14ac:dyDescent="0.2">
      <c r="A18" s="4">
        <v>15</v>
      </c>
      <c r="B18" s="15" t="s">
        <v>18</v>
      </c>
      <c r="C18" s="91">
        <v>357</v>
      </c>
      <c r="D18" s="94">
        <v>120</v>
      </c>
      <c r="E18" s="94">
        <v>1377</v>
      </c>
      <c r="F18" s="95">
        <f t="shared" si="0"/>
        <v>1854</v>
      </c>
      <c r="G18" s="91">
        <v>204</v>
      </c>
      <c r="H18" s="94">
        <v>61</v>
      </c>
      <c r="I18" s="94">
        <v>838</v>
      </c>
      <c r="J18" s="95">
        <f t="shared" si="1"/>
        <v>1103</v>
      </c>
      <c r="K18" s="97">
        <v>179156.65083333332</v>
      </c>
      <c r="L18" s="97">
        <v>51460.218333333331</v>
      </c>
      <c r="M18" s="97">
        <v>475231.01166666666</v>
      </c>
      <c r="N18" s="98">
        <f t="shared" si="2"/>
        <v>705847.88083333336</v>
      </c>
    </row>
    <row r="19" spans="1:14" x14ac:dyDescent="0.2">
      <c r="A19" s="4">
        <v>16</v>
      </c>
      <c r="B19" s="15" t="s">
        <v>19</v>
      </c>
      <c r="C19" s="91">
        <v>1286</v>
      </c>
      <c r="D19" s="94">
        <v>227</v>
      </c>
      <c r="E19" s="94">
        <v>2260</v>
      </c>
      <c r="F19" s="95">
        <f t="shared" si="0"/>
        <v>3773</v>
      </c>
      <c r="G19" s="91">
        <v>720</v>
      </c>
      <c r="H19" s="94">
        <v>117</v>
      </c>
      <c r="I19" s="94">
        <v>1353</v>
      </c>
      <c r="J19" s="95">
        <f t="shared" si="1"/>
        <v>2190</v>
      </c>
      <c r="K19" s="97">
        <v>593277.23</v>
      </c>
      <c r="L19" s="97">
        <v>81233.381666666668</v>
      </c>
      <c r="M19" s="97">
        <v>732014.5625</v>
      </c>
      <c r="N19" s="98">
        <f t="shared" si="2"/>
        <v>1406525.1741666668</v>
      </c>
    </row>
    <row r="20" spans="1:14" x14ac:dyDescent="0.2">
      <c r="A20" s="4">
        <v>17</v>
      </c>
      <c r="B20" s="15" t="s">
        <v>20</v>
      </c>
      <c r="C20" s="91">
        <v>19</v>
      </c>
      <c r="D20" s="94">
        <v>6</v>
      </c>
      <c r="E20" s="94">
        <v>162</v>
      </c>
      <c r="F20" s="95">
        <f t="shared" si="0"/>
        <v>187</v>
      </c>
      <c r="G20" s="91">
        <v>8</v>
      </c>
      <c r="H20" s="94">
        <v>3</v>
      </c>
      <c r="I20" s="94">
        <v>102</v>
      </c>
      <c r="J20" s="95">
        <f t="shared" si="1"/>
        <v>113</v>
      </c>
      <c r="K20" s="97">
        <v>4081.913333333333</v>
      </c>
      <c r="L20" s="97">
        <v>887.38</v>
      </c>
      <c r="M20" s="97">
        <v>35986.6</v>
      </c>
      <c r="N20" s="98">
        <f t="shared" si="2"/>
        <v>40955.893333333333</v>
      </c>
    </row>
    <row r="21" spans="1:14" x14ac:dyDescent="0.2">
      <c r="A21" s="4">
        <v>18</v>
      </c>
      <c r="B21" s="15" t="s">
        <v>21</v>
      </c>
      <c r="C21" s="91">
        <v>59</v>
      </c>
      <c r="D21" s="94">
        <v>16</v>
      </c>
      <c r="E21" s="94">
        <v>290</v>
      </c>
      <c r="F21" s="95">
        <f t="shared" si="0"/>
        <v>365</v>
      </c>
      <c r="G21" s="91">
        <v>27</v>
      </c>
      <c r="H21" s="94">
        <v>8</v>
      </c>
      <c r="I21" s="94">
        <v>153</v>
      </c>
      <c r="J21" s="95">
        <f t="shared" si="1"/>
        <v>188</v>
      </c>
      <c r="K21" s="97">
        <v>14078.967499999999</v>
      </c>
      <c r="L21" s="97">
        <v>2492.3599999999997</v>
      </c>
      <c r="M21" s="97">
        <v>60539.559166666659</v>
      </c>
      <c r="N21" s="98">
        <f t="shared" si="2"/>
        <v>77110.886666666658</v>
      </c>
    </row>
    <row r="22" spans="1:14" x14ac:dyDescent="0.2">
      <c r="A22" s="4">
        <v>19</v>
      </c>
      <c r="B22" s="15" t="s">
        <v>22</v>
      </c>
      <c r="C22" s="91">
        <v>46</v>
      </c>
      <c r="D22" s="94">
        <v>15</v>
      </c>
      <c r="E22" s="94">
        <v>285</v>
      </c>
      <c r="F22" s="95">
        <f t="shared" si="0"/>
        <v>346</v>
      </c>
      <c r="G22" s="91">
        <v>24</v>
      </c>
      <c r="H22" s="94">
        <v>9</v>
      </c>
      <c r="I22" s="94">
        <v>167</v>
      </c>
      <c r="J22" s="95">
        <f t="shared" si="1"/>
        <v>200</v>
      </c>
      <c r="K22" s="97">
        <v>12460.662499999999</v>
      </c>
      <c r="L22" s="97">
        <v>4296.5649999999996</v>
      </c>
      <c r="M22" s="97">
        <v>64918.273333333324</v>
      </c>
      <c r="N22" s="98">
        <f t="shared" si="2"/>
        <v>81675.500833333324</v>
      </c>
    </row>
    <row r="23" spans="1:14" x14ac:dyDescent="0.2">
      <c r="A23" s="4">
        <v>20</v>
      </c>
      <c r="B23" s="16" t="s">
        <v>23</v>
      </c>
      <c r="C23" s="91">
        <v>7</v>
      </c>
      <c r="D23" s="94">
        <v>5</v>
      </c>
      <c r="E23" s="94">
        <v>176</v>
      </c>
      <c r="F23" s="95">
        <f t="shared" si="0"/>
        <v>188</v>
      </c>
      <c r="G23" s="91">
        <v>4</v>
      </c>
      <c r="H23" s="94">
        <v>3</v>
      </c>
      <c r="I23" s="94">
        <v>122</v>
      </c>
      <c r="J23" s="95">
        <f t="shared" si="1"/>
        <v>129</v>
      </c>
      <c r="K23" s="97">
        <v>2753.0533333333333</v>
      </c>
      <c r="L23" s="97">
        <v>1466.4866666666667</v>
      </c>
      <c r="M23" s="97">
        <v>39781.884999999995</v>
      </c>
      <c r="N23" s="98">
        <f t="shared" si="2"/>
        <v>44001.424999999996</v>
      </c>
    </row>
    <row r="24" spans="1:14" x14ac:dyDescent="0.2">
      <c r="A24" s="4">
        <v>21</v>
      </c>
      <c r="B24" s="16" t="s">
        <v>24</v>
      </c>
      <c r="C24" s="91">
        <v>109</v>
      </c>
      <c r="D24" s="94">
        <v>61</v>
      </c>
      <c r="E24" s="94">
        <v>620</v>
      </c>
      <c r="F24" s="95">
        <f t="shared" si="0"/>
        <v>790</v>
      </c>
      <c r="G24" s="91">
        <v>53</v>
      </c>
      <c r="H24" s="94">
        <v>29</v>
      </c>
      <c r="I24" s="94">
        <v>376</v>
      </c>
      <c r="J24" s="95">
        <f t="shared" si="1"/>
        <v>458</v>
      </c>
      <c r="K24" s="97">
        <v>25852.839999999997</v>
      </c>
      <c r="L24" s="97">
        <v>17360.947499999998</v>
      </c>
      <c r="M24" s="97">
        <v>139937.38416666666</v>
      </c>
      <c r="N24" s="98">
        <f t="shared" si="2"/>
        <v>183151.17166666663</v>
      </c>
    </row>
    <row r="25" spans="1:14" x14ac:dyDescent="0.2">
      <c r="A25" s="4">
        <v>22</v>
      </c>
      <c r="B25" s="15" t="s">
        <v>25</v>
      </c>
      <c r="C25" s="91">
        <v>98</v>
      </c>
      <c r="D25" s="94">
        <v>55</v>
      </c>
      <c r="E25" s="94">
        <v>669</v>
      </c>
      <c r="F25" s="95">
        <f t="shared" si="0"/>
        <v>822</v>
      </c>
      <c r="G25" s="91">
        <v>57</v>
      </c>
      <c r="H25" s="94">
        <v>29</v>
      </c>
      <c r="I25" s="94">
        <v>408</v>
      </c>
      <c r="J25" s="95">
        <f t="shared" si="1"/>
        <v>494</v>
      </c>
      <c r="K25" s="97">
        <v>29313.862499999999</v>
      </c>
      <c r="L25" s="97">
        <v>11329.7925</v>
      </c>
      <c r="M25" s="97">
        <v>144445.61083333334</v>
      </c>
      <c r="N25" s="98">
        <f t="shared" si="2"/>
        <v>185089.26583333334</v>
      </c>
    </row>
    <row r="26" spans="1:14" x14ac:dyDescent="0.2">
      <c r="A26" s="4">
        <v>23</v>
      </c>
      <c r="B26" s="15" t="s">
        <v>26</v>
      </c>
      <c r="C26" s="91">
        <v>13</v>
      </c>
      <c r="D26" s="94">
        <v>2</v>
      </c>
      <c r="E26" s="94">
        <v>236</v>
      </c>
      <c r="F26" s="95">
        <f t="shared" si="0"/>
        <v>251</v>
      </c>
      <c r="G26" s="91">
        <v>9</v>
      </c>
      <c r="H26" s="94">
        <v>1</v>
      </c>
      <c r="I26" s="94">
        <v>149</v>
      </c>
      <c r="J26" s="95">
        <f t="shared" si="1"/>
        <v>159</v>
      </c>
      <c r="K26" s="97">
        <v>4561.2666666666655</v>
      </c>
      <c r="L26" s="97">
        <v>742.64666666666665</v>
      </c>
      <c r="M26" s="97">
        <v>55024.904999999999</v>
      </c>
      <c r="N26" s="98">
        <f t="shared" si="2"/>
        <v>60328.818333333329</v>
      </c>
    </row>
    <row r="27" spans="1:14" x14ac:dyDescent="0.2">
      <c r="A27" s="4">
        <v>30</v>
      </c>
      <c r="B27" s="15" t="s">
        <v>27</v>
      </c>
      <c r="C27" s="91">
        <v>3407</v>
      </c>
      <c r="D27" s="94">
        <v>750</v>
      </c>
      <c r="E27" s="94">
        <v>2797</v>
      </c>
      <c r="F27" s="95">
        <f t="shared" si="0"/>
        <v>6954</v>
      </c>
      <c r="G27" s="91">
        <v>2030</v>
      </c>
      <c r="H27" s="94">
        <v>468</v>
      </c>
      <c r="I27" s="94">
        <v>1710</v>
      </c>
      <c r="J27" s="95">
        <f t="shared" si="1"/>
        <v>4208</v>
      </c>
      <c r="K27" s="97">
        <v>1321591.3424999998</v>
      </c>
      <c r="L27" s="97">
        <v>253720.30666666664</v>
      </c>
      <c r="M27" s="97">
        <v>791436.97749999992</v>
      </c>
      <c r="N27" s="98">
        <f t="shared" si="2"/>
        <v>2366748.6266666665</v>
      </c>
    </row>
    <row r="28" spans="1:14" x14ac:dyDescent="0.2">
      <c r="A28" s="1"/>
      <c r="B28" s="27" t="s">
        <v>3</v>
      </c>
      <c r="C28" s="101">
        <f t="shared" ref="C28:I28" si="3">SUM(C4:C27)</f>
        <v>7326</v>
      </c>
      <c r="D28" s="101">
        <f t="shared" si="3"/>
        <v>1677</v>
      </c>
      <c r="E28" s="101">
        <f t="shared" si="3"/>
        <v>17139</v>
      </c>
      <c r="F28" s="102">
        <f t="shared" si="3"/>
        <v>26142</v>
      </c>
      <c r="G28" s="103">
        <f t="shared" si="3"/>
        <v>4230</v>
      </c>
      <c r="H28" s="103">
        <f t="shared" si="3"/>
        <v>962</v>
      </c>
      <c r="I28" s="103">
        <f t="shared" si="3"/>
        <v>10505</v>
      </c>
      <c r="J28" s="104">
        <f>SUM(J4:J27)</f>
        <v>15697</v>
      </c>
      <c r="K28" s="105">
        <f>SUM(K4:K27)</f>
        <v>2979829.0491666663</v>
      </c>
      <c r="L28" s="105">
        <f>SUM(L4:L27)</f>
        <v>562081.64999999991</v>
      </c>
      <c r="M28" s="105">
        <f>SUM(M4:M27)</f>
        <v>5049261.6199999992</v>
      </c>
      <c r="N28" s="106">
        <f>SUM(N4:N27)</f>
        <v>8591172.3191666659</v>
      </c>
    </row>
    <row r="29" spans="1:14" x14ac:dyDescent="0.2">
      <c r="N29" s="49"/>
    </row>
    <row r="30" spans="1:14" x14ac:dyDescent="0.2">
      <c r="E30" s="70"/>
      <c r="N30" s="49"/>
    </row>
    <row r="31" spans="1:14" x14ac:dyDescent="0.2">
      <c r="K31" s="88"/>
      <c r="L31" s="89"/>
      <c r="M31" s="49"/>
      <c r="N31" s="49"/>
    </row>
    <row r="32" spans="1:14" x14ac:dyDescent="0.2">
      <c r="J32" s="87"/>
      <c r="L32" s="18"/>
      <c r="N32" s="49"/>
    </row>
    <row r="33" spans="3:14" x14ac:dyDescent="0.2">
      <c r="C33" s="91"/>
      <c r="D33" s="91"/>
      <c r="G33" s="91"/>
      <c r="H33" s="91"/>
      <c r="J33" s="92"/>
      <c r="K33" s="18"/>
      <c r="N33" s="49"/>
    </row>
    <row r="34" spans="3:14" x14ac:dyDescent="0.2">
      <c r="C34" s="18"/>
      <c r="D34" s="18"/>
      <c r="G34" s="18"/>
      <c r="H34" s="18"/>
      <c r="J34" s="92"/>
      <c r="K34" s="18"/>
      <c r="N34" s="49"/>
    </row>
    <row r="35" spans="3:14" x14ac:dyDescent="0.2">
      <c r="C35" s="18"/>
      <c r="D35" s="18"/>
      <c r="G35" s="18"/>
      <c r="H35" s="18"/>
      <c r="J35" s="92"/>
      <c r="K35" s="18"/>
      <c r="N35" s="49"/>
    </row>
    <row r="36" spans="3:14" x14ac:dyDescent="0.2">
      <c r="C36" s="18"/>
      <c r="D36" s="18"/>
      <c r="G36" s="18"/>
      <c r="H36" s="18"/>
      <c r="J36" s="92"/>
      <c r="K36" s="18"/>
      <c r="N36" s="49"/>
    </row>
    <row r="37" spans="3:14" x14ac:dyDescent="0.2">
      <c r="C37" s="18"/>
      <c r="D37" s="18"/>
      <c r="G37" s="18"/>
      <c r="H37" s="18"/>
      <c r="J37" s="92"/>
      <c r="K37" s="18"/>
      <c r="N37" s="49"/>
    </row>
    <row r="38" spans="3:14" x14ac:dyDescent="0.2">
      <c r="C38" s="18"/>
      <c r="D38" s="18"/>
      <c r="G38" s="18"/>
      <c r="H38" s="18"/>
      <c r="J38" s="92"/>
      <c r="K38" s="18"/>
      <c r="N38" s="49"/>
    </row>
    <row r="39" spans="3:14" x14ac:dyDescent="0.2">
      <c r="C39" s="18"/>
      <c r="D39" s="18"/>
      <c r="G39" s="18"/>
      <c r="H39" s="18"/>
      <c r="J39" s="92"/>
      <c r="K39" s="18"/>
      <c r="N39" s="49"/>
    </row>
    <row r="40" spans="3:14" x14ac:dyDescent="0.2">
      <c r="C40" s="18"/>
      <c r="D40" s="18"/>
      <c r="G40" s="18"/>
      <c r="H40" s="18"/>
      <c r="J40" s="92"/>
      <c r="K40" s="18"/>
      <c r="N40" s="49"/>
    </row>
    <row r="41" spans="3:14" x14ac:dyDescent="0.2">
      <c r="C41" s="18"/>
      <c r="D41" s="18"/>
      <c r="G41" s="18"/>
      <c r="H41" s="18"/>
      <c r="J41" s="92"/>
      <c r="K41" s="18"/>
      <c r="N41" s="49"/>
    </row>
    <row r="42" spans="3:14" x14ac:dyDescent="0.2">
      <c r="C42" s="18"/>
      <c r="D42" s="18"/>
      <c r="G42" s="18"/>
      <c r="H42" s="18"/>
      <c r="J42" s="92"/>
      <c r="K42" s="18"/>
      <c r="L42" s="89"/>
      <c r="N42" s="49"/>
    </row>
    <row r="43" spans="3:14" x14ac:dyDescent="0.2">
      <c r="C43" s="18"/>
      <c r="D43" s="18"/>
      <c r="G43" s="18"/>
      <c r="H43" s="18"/>
      <c r="J43" s="92"/>
      <c r="K43" s="18"/>
      <c r="N43" s="49"/>
    </row>
    <row r="44" spans="3:14" x14ac:dyDescent="0.2">
      <c r="C44" s="18"/>
      <c r="D44" s="18"/>
      <c r="G44" s="18"/>
      <c r="H44" s="18"/>
      <c r="J44" s="92"/>
      <c r="K44" s="18"/>
      <c r="N44" s="49"/>
    </row>
    <row r="45" spans="3:14" x14ac:dyDescent="0.2">
      <c r="C45" s="18"/>
      <c r="D45" s="18"/>
      <c r="G45" s="18"/>
      <c r="H45" s="18"/>
      <c r="J45" s="92"/>
      <c r="K45" s="18"/>
      <c r="N45" s="49"/>
    </row>
    <row r="46" spans="3:14" x14ac:dyDescent="0.2">
      <c r="C46" s="18"/>
      <c r="D46" s="18"/>
      <c r="G46" s="18"/>
      <c r="H46" s="18"/>
      <c r="J46" s="92"/>
      <c r="K46" s="18"/>
      <c r="N46" s="49"/>
    </row>
    <row r="47" spans="3:14" x14ac:dyDescent="0.2">
      <c r="C47" s="18"/>
      <c r="D47" s="18"/>
      <c r="G47" s="18"/>
      <c r="H47" s="18"/>
      <c r="J47" s="92"/>
      <c r="K47" s="18"/>
      <c r="N47" s="49"/>
    </row>
    <row r="48" spans="3:14" x14ac:dyDescent="0.2">
      <c r="C48" s="18"/>
      <c r="D48" s="18"/>
      <c r="G48" s="18"/>
      <c r="H48" s="18"/>
      <c r="J48" s="92"/>
      <c r="K48" s="18"/>
      <c r="N48" s="49"/>
    </row>
    <row r="49" spans="3:14" x14ac:dyDescent="0.2">
      <c r="C49" s="18"/>
      <c r="D49" s="18"/>
      <c r="G49" s="18"/>
      <c r="H49" s="18"/>
      <c r="J49" s="92"/>
      <c r="K49" s="18"/>
      <c r="N49" s="49"/>
    </row>
    <row r="50" spans="3:14" x14ac:dyDescent="0.2">
      <c r="C50" s="18"/>
      <c r="D50" s="18"/>
      <c r="G50" s="18"/>
      <c r="H50" s="18"/>
      <c r="J50" s="92"/>
      <c r="K50" s="18"/>
      <c r="N50" s="49"/>
    </row>
    <row r="51" spans="3:14" x14ac:dyDescent="0.2">
      <c r="C51" s="18"/>
      <c r="D51" s="18"/>
      <c r="G51" s="18"/>
      <c r="H51" s="18"/>
      <c r="J51" s="92"/>
      <c r="K51" s="18"/>
      <c r="N51" s="49"/>
    </row>
    <row r="52" spans="3:14" x14ac:dyDescent="0.2">
      <c r="C52" s="18"/>
      <c r="D52" s="18"/>
      <c r="G52" s="18"/>
      <c r="H52" s="18"/>
      <c r="J52" s="92"/>
      <c r="K52" s="18"/>
      <c r="N52" s="49"/>
    </row>
    <row r="53" spans="3:14" x14ac:dyDescent="0.2">
      <c r="C53" s="18"/>
      <c r="D53" s="18"/>
      <c r="G53" s="18"/>
      <c r="H53" s="18"/>
      <c r="J53" s="92"/>
      <c r="K53" s="18"/>
      <c r="N53" s="49"/>
    </row>
    <row r="54" spans="3:14" x14ac:dyDescent="0.2">
      <c r="C54" s="18"/>
      <c r="D54" s="18"/>
      <c r="G54" s="18"/>
      <c r="H54" s="18"/>
      <c r="J54" s="92"/>
      <c r="K54" s="18"/>
      <c r="N54" s="49"/>
    </row>
    <row r="55" spans="3:14" x14ac:dyDescent="0.2">
      <c r="C55" s="18"/>
      <c r="D55" s="18"/>
      <c r="G55" s="18"/>
      <c r="H55" s="18"/>
      <c r="J55" s="92"/>
      <c r="K55" s="18"/>
      <c r="N55" s="49"/>
    </row>
    <row r="56" spans="3:14" x14ac:dyDescent="0.2">
      <c r="C56" s="18"/>
      <c r="D56" s="18"/>
      <c r="G56" s="18"/>
      <c r="H56" s="18"/>
      <c r="J56" s="18"/>
      <c r="K56" s="18"/>
    </row>
    <row r="58" spans="3:14" x14ac:dyDescent="0.2">
      <c r="K58" s="79"/>
      <c r="L58" s="49"/>
      <c r="M58" s="49"/>
    </row>
    <row r="59" spans="3:14" x14ac:dyDescent="0.2">
      <c r="K59" s="49"/>
      <c r="L59" s="49"/>
      <c r="M59" s="49"/>
    </row>
    <row r="60" spans="3:14" x14ac:dyDescent="0.2">
      <c r="K60" s="49"/>
      <c r="L60" s="49"/>
      <c r="M60" s="49"/>
    </row>
    <row r="61" spans="3:14" x14ac:dyDescent="0.2">
      <c r="K61" s="49"/>
      <c r="L61" s="49"/>
      <c r="M61" s="49"/>
    </row>
    <row r="62" spans="3:14" x14ac:dyDescent="0.2">
      <c r="K62" s="49"/>
      <c r="L62" s="39"/>
      <c r="M62" s="49"/>
    </row>
    <row r="63" spans="3:14" x14ac:dyDescent="0.2">
      <c r="K63" s="49"/>
      <c r="L63" s="49"/>
      <c r="M63" s="49"/>
    </row>
    <row r="64" spans="3:14" x14ac:dyDescent="0.2">
      <c r="K64" s="49"/>
      <c r="L64" s="49"/>
      <c r="M64" s="49"/>
    </row>
    <row r="65" spans="11:13" x14ac:dyDescent="0.2">
      <c r="K65" s="49"/>
      <c r="L65" s="49"/>
      <c r="M65" s="49"/>
    </row>
    <row r="66" spans="11:13" x14ac:dyDescent="0.2">
      <c r="K66" s="49"/>
      <c r="L66" s="49"/>
      <c r="M66" s="49"/>
    </row>
    <row r="67" spans="11:13" x14ac:dyDescent="0.2">
      <c r="K67" s="49"/>
      <c r="L67" s="49"/>
      <c r="M67" s="49"/>
    </row>
    <row r="68" spans="11:13" x14ac:dyDescent="0.2">
      <c r="K68" s="49"/>
      <c r="L68" s="39"/>
      <c r="M68" s="49"/>
    </row>
    <row r="69" spans="11:13" x14ac:dyDescent="0.2">
      <c r="K69" s="49"/>
      <c r="L69" s="39"/>
      <c r="M69" s="49"/>
    </row>
    <row r="70" spans="11:13" x14ac:dyDescent="0.2">
      <c r="K70" s="49"/>
      <c r="L70" s="49"/>
      <c r="M70" s="49"/>
    </row>
    <row r="71" spans="11:13" x14ac:dyDescent="0.2">
      <c r="K71" s="49"/>
      <c r="L71" s="49"/>
      <c r="M71" s="49"/>
    </row>
    <row r="72" spans="11:13" x14ac:dyDescent="0.2">
      <c r="K72" s="49"/>
      <c r="L72" s="49"/>
      <c r="M72" s="49"/>
    </row>
    <row r="73" spans="11:13" x14ac:dyDescent="0.2">
      <c r="K73" s="49"/>
      <c r="L73" s="49"/>
      <c r="M73" s="49"/>
    </row>
    <row r="74" spans="11:13" x14ac:dyDescent="0.2">
      <c r="K74" s="49"/>
      <c r="L74" s="49"/>
      <c r="M74" s="49"/>
    </row>
    <row r="75" spans="11:13" x14ac:dyDescent="0.2">
      <c r="K75" s="49"/>
      <c r="L75" s="49"/>
      <c r="M75" s="49"/>
    </row>
    <row r="76" spans="11:13" x14ac:dyDescent="0.2">
      <c r="K76" s="49"/>
      <c r="L76" s="49"/>
      <c r="M76" s="49"/>
    </row>
    <row r="77" spans="11:13" x14ac:dyDescent="0.2">
      <c r="K77" s="49"/>
      <c r="L77" s="49"/>
      <c r="M77" s="49"/>
    </row>
    <row r="78" spans="11:13" x14ac:dyDescent="0.2">
      <c r="K78" s="49"/>
      <c r="L78" s="49"/>
      <c r="M78" s="49"/>
    </row>
    <row r="79" spans="11:13" x14ac:dyDescent="0.2">
      <c r="K79" s="49"/>
      <c r="L79" s="49"/>
      <c r="M79" s="49"/>
    </row>
    <row r="80" spans="11:13" x14ac:dyDescent="0.2">
      <c r="K80" s="49"/>
      <c r="L80" s="49"/>
      <c r="M80" s="49"/>
    </row>
    <row r="81" spans="11:13" x14ac:dyDescent="0.2">
      <c r="K81" s="49"/>
      <c r="L81" s="49"/>
      <c r="M81" s="49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workbookViewId="0">
      <selection activeCell="F24" sqref="F24"/>
    </sheetView>
  </sheetViews>
  <sheetFormatPr defaultRowHeight="15" x14ac:dyDescent="0.2"/>
  <cols>
    <col min="1" max="1" width="3.33203125" customWidth="1"/>
    <col min="2" max="2" width="11" customWidth="1"/>
    <col min="3" max="3" width="7.33203125" customWidth="1"/>
    <col min="4" max="4" width="6.6640625" customWidth="1"/>
    <col min="5" max="5" width="7.44140625" customWidth="1"/>
    <col min="6" max="6" width="7.5546875" customWidth="1"/>
    <col min="7" max="7" width="7.109375" customWidth="1"/>
    <col min="8" max="8" width="5.109375" bestFit="1" customWidth="1"/>
    <col min="9" max="9" width="8.21875" bestFit="1" customWidth="1"/>
    <col min="10" max="10" width="7.44140625" customWidth="1"/>
    <col min="11" max="11" width="13.33203125" customWidth="1"/>
    <col min="12" max="12" width="12.21875" customWidth="1"/>
    <col min="13" max="13" width="13.5546875" customWidth="1"/>
    <col min="14" max="14" width="11.44140625" customWidth="1"/>
    <col min="15" max="15" width="3.109375" customWidth="1"/>
  </cols>
  <sheetData>
    <row r="1" spans="1:14" ht="15.75" x14ac:dyDescent="0.25">
      <c r="D1" s="13" t="s">
        <v>74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 s="94">
        <v>35</v>
      </c>
      <c r="D4" s="91">
        <v>26</v>
      </c>
      <c r="E4" s="94">
        <v>370</v>
      </c>
      <c r="F4" s="95">
        <f t="shared" ref="F4:F27" si="0">SUM(C4:E4)</f>
        <v>431</v>
      </c>
      <c r="G4" s="94">
        <v>17</v>
      </c>
      <c r="H4" s="91">
        <v>15</v>
      </c>
      <c r="I4" s="94">
        <v>230</v>
      </c>
      <c r="J4" s="95">
        <f t="shared" ref="J4:J27" si="1">SUM(G4:I4)</f>
        <v>262</v>
      </c>
      <c r="K4" s="96">
        <v>8958.9175000000014</v>
      </c>
      <c r="L4" s="97">
        <v>6353.5116666666663</v>
      </c>
      <c r="M4" s="97">
        <v>75324.329166666663</v>
      </c>
      <c r="N4" s="98">
        <f>SUM(K4:M4)</f>
        <v>90636.758333333331</v>
      </c>
    </row>
    <row r="5" spans="1:14" x14ac:dyDescent="0.2">
      <c r="A5" s="4">
        <v>2</v>
      </c>
      <c r="B5" s="15" t="s">
        <v>5</v>
      </c>
      <c r="C5" s="91">
        <v>140</v>
      </c>
      <c r="D5" s="94">
        <v>48</v>
      </c>
      <c r="E5" s="94">
        <v>533</v>
      </c>
      <c r="F5" s="95">
        <f t="shared" si="0"/>
        <v>721</v>
      </c>
      <c r="G5" s="91">
        <v>80</v>
      </c>
      <c r="H5" s="94">
        <v>28</v>
      </c>
      <c r="I5" s="94">
        <v>331</v>
      </c>
      <c r="J5" s="95">
        <f t="shared" si="1"/>
        <v>439</v>
      </c>
      <c r="K5" s="97">
        <v>51752.328333333331</v>
      </c>
      <c r="L5" s="97">
        <v>13558.480000000001</v>
      </c>
      <c r="M5" s="97">
        <v>160975.60916666666</v>
      </c>
      <c r="N5" s="98">
        <f t="shared" ref="N5:N27" si="2">SUM(K5:M5)</f>
        <v>226286.41749999998</v>
      </c>
    </row>
    <row r="6" spans="1:14" x14ac:dyDescent="0.2">
      <c r="A6" s="4">
        <v>3</v>
      </c>
      <c r="B6" s="15" t="s">
        <v>6</v>
      </c>
      <c r="C6" s="91">
        <v>886</v>
      </c>
      <c r="D6" s="94">
        <v>137</v>
      </c>
      <c r="E6" s="94">
        <v>3155</v>
      </c>
      <c r="F6" s="95">
        <f t="shared" si="0"/>
        <v>4178</v>
      </c>
      <c r="G6" s="91">
        <v>516</v>
      </c>
      <c r="H6" s="94">
        <v>82</v>
      </c>
      <c r="I6" s="94">
        <v>1962</v>
      </c>
      <c r="J6" s="95">
        <f t="shared" si="1"/>
        <v>2560</v>
      </c>
      <c r="K6" s="97">
        <v>378249.73333333334</v>
      </c>
      <c r="L6" s="97">
        <v>56141.084999999999</v>
      </c>
      <c r="M6" s="97">
        <v>1072723.3724999998</v>
      </c>
      <c r="N6" s="98">
        <f t="shared" si="2"/>
        <v>1507114.1908333332</v>
      </c>
    </row>
    <row r="7" spans="1:14" x14ac:dyDescent="0.2">
      <c r="A7" s="4">
        <v>4</v>
      </c>
      <c r="B7" s="15" t="s">
        <v>7</v>
      </c>
      <c r="C7" s="91">
        <v>24</v>
      </c>
      <c r="D7" s="94">
        <v>5</v>
      </c>
      <c r="E7" s="94">
        <v>329</v>
      </c>
      <c r="F7" s="95">
        <f t="shared" si="0"/>
        <v>358</v>
      </c>
      <c r="G7" s="91">
        <v>16</v>
      </c>
      <c r="H7" s="94">
        <v>5</v>
      </c>
      <c r="I7" s="94">
        <v>195</v>
      </c>
      <c r="J7" s="95">
        <f t="shared" si="1"/>
        <v>216</v>
      </c>
      <c r="K7" s="97">
        <v>9440.99</v>
      </c>
      <c r="L7" s="97">
        <v>2774.2541666666662</v>
      </c>
      <c r="M7" s="97">
        <v>98162.523333333331</v>
      </c>
      <c r="N7" s="98">
        <f t="shared" si="2"/>
        <v>110377.7675</v>
      </c>
    </row>
    <row r="8" spans="1:14" x14ac:dyDescent="0.2">
      <c r="A8" s="4">
        <v>5</v>
      </c>
      <c r="B8" s="15" t="s">
        <v>8</v>
      </c>
      <c r="C8" s="91">
        <v>19</v>
      </c>
      <c r="D8" s="94">
        <v>11</v>
      </c>
      <c r="E8" s="94">
        <v>234</v>
      </c>
      <c r="F8" s="95">
        <f t="shared" si="0"/>
        <v>264</v>
      </c>
      <c r="G8" s="91">
        <v>12</v>
      </c>
      <c r="H8" s="94">
        <v>5</v>
      </c>
      <c r="I8" s="94">
        <v>131</v>
      </c>
      <c r="J8" s="95">
        <f t="shared" si="1"/>
        <v>148</v>
      </c>
      <c r="K8" s="97">
        <v>4648.4966666666669</v>
      </c>
      <c r="L8" s="99">
        <v>3009.5108333333337</v>
      </c>
      <c r="M8" s="97">
        <v>50129.473333333335</v>
      </c>
      <c r="N8" s="98">
        <f t="shared" si="2"/>
        <v>57787.480833333335</v>
      </c>
    </row>
    <row r="9" spans="1:14" x14ac:dyDescent="0.2">
      <c r="A9" s="4">
        <v>6</v>
      </c>
      <c r="B9" s="15" t="s">
        <v>9</v>
      </c>
      <c r="C9" s="91">
        <v>63</v>
      </c>
      <c r="D9" s="94">
        <v>25</v>
      </c>
      <c r="E9" s="94">
        <v>458</v>
      </c>
      <c r="F9" s="95">
        <f t="shared" si="0"/>
        <v>546</v>
      </c>
      <c r="G9" s="91">
        <v>38</v>
      </c>
      <c r="H9" s="94">
        <v>13</v>
      </c>
      <c r="I9" s="94">
        <v>316</v>
      </c>
      <c r="J9" s="95">
        <f t="shared" si="1"/>
        <v>367</v>
      </c>
      <c r="K9" s="97">
        <v>20106.157499999998</v>
      </c>
      <c r="L9" s="97">
        <v>8189.1875</v>
      </c>
      <c r="M9" s="97">
        <v>132014.87</v>
      </c>
      <c r="N9" s="98">
        <f t="shared" si="2"/>
        <v>160310.215</v>
      </c>
    </row>
    <row r="10" spans="1:14" x14ac:dyDescent="0.2">
      <c r="A10" s="4">
        <v>7</v>
      </c>
      <c r="B10" s="15" t="s">
        <v>10</v>
      </c>
      <c r="C10" s="91">
        <v>78</v>
      </c>
      <c r="D10" s="94">
        <v>35</v>
      </c>
      <c r="E10" s="94">
        <v>293</v>
      </c>
      <c r="F10" s="95">
        <f t="shared" si="0"/>
        <v>406</v>
      </c>
      <c r="G10" s="91">
        <v>54</v>
      </c>
      <c r="H10" s="94">
        <v>20</v>
      </c>
      <c r="I10" s="94">
        <v>169</v>
      </c>
      <c r="J10" s="95">
        <f t="shared" si="1"/>
        <v>243</v>
      </c>
      <c r="K10" s="97">
        <v>31335.492499999997</v>
      </c>
      <c r="L10" s="97">
        <v>7288.1466666666674</v>
      </c>
      <c r="M10" s="97">
        <v>75141.083333333328</v>
      </c>
      <c r="N10" s="98">
        <f t="shared" si="2"/>
        <v>113764.72249999999</v>
      </c>
    </row>
    <row r="11" spans="1:14" x14ac:dyDescent="0.2">
      <c r="A11" s="4">
        <v>8</v>
      </c>
      <c r="B11" s="15" t="s">
        <v>11</v>
      </c>
      <c r="C11" s="91">
        <v>72</v>
      </c>
      <c r="D11" s="94">
        <v>17</v>
      </c>
      <c r="E11" s="94">
        <v>585</v>
      </c>
      <c r="F11" s="95">
        <f t="shared" si="0"/>
        <v>674</v>
      </c>
      <c r="G11" s="91">
        <v>38</v>
      </c>
      <c r="H11" s="94">
        <v>9</v>
      </c>
      <c r="I11" s="94">
        <v>358</v>
      </c>
      <c r="J11" s="95">
        <f t="shared" si="1"/>
        <v>405</v>
      </c>
      <c r="K11" s="97">
        <v>27141.389166666664</v>
      </c>
      <c r="L11" s="97">
        <v>5281.7483333333339</v>
      </c>
      <c r="M11" s="97">
        <v>189739.83166666667</v>
      </c>
      <c r="N11" s="98">
        <f t="shared" si="2"/>
        <v>222162.96916666668</v>
      </c>
    </row>
    <row r="12" spans="1:14" x14ac:dyDescent="0.2">
      <c r="A12" s="4">
        <v>9</v>
      </c>
      <c r="B12" s="15" t="s">
        <v>12</v>
      </c>
      <c r="C12" s="91">
        <v>34</v>
      </c>
      <c r="D12" s="94">
        <v>12</v>
      </c>
      <c r="E12" s="94">
        <v>332</v>
      </c>
      <c r="F12" s="95">
        <f t="shared" si="0"/>
        <v>378</v>
      </c>
      <c r="G12" s="91">
        <v>17</v>
      </c>
      <c r="H12" s="94">
        <v>7</v>
      </c>
      <c r="I12" s="94">
        <v>224</v>
      </c>
      <c r="J12" s="95">
        <f t="shared" si="1"/>
        <v>248</v>
      </c>
      <c r="K12" s="97">
        <v>6570.0591666666669</v>
      </c>
      <c r="L12" s="97">
        <v>3584.9666666666667</v>
      </c>
      <c r="M12" s="97">
        <v>81891.777500000011</v>
      </c>
      <c r="N12" s="98">
        <f t="shared" si="2"/>
        <v>92046.803333333344</v>
      </c>
    </row>
    <row r="13" spans="1:14" x14ac:dyDescent="0.2">
      <c r="A13" s="4">
        <v>10</v>
      </c>
      <c r="B13" s="15" t="s">
        <v>13</v>
      </c>
      <c r="C13" s="91">
        <v>149</v>
      </c>
      <c r="D13" s="94">
        <v>27</v>
      </c>
      <c r="E13" s="94">
        <v>526</v>
      </c>
      <c r="F13" s="95">
        <f t="shared" si="0"/>
        <v>702</v>
      </c>
      <c r="G13" s="91">
        <v>84</v>
      </c>
      <c r="H13" s="94">
        <v>17</v>
      </c>
      <c r="I13" s="94">
        <v>332</v>
      </c>
      <c r="J13" s="95">
        <f t="shared" si="1"/>
        <v>433</v>
      </c>
      <c r="K13" s="97">
        <v>48209.524999999994</v>
      </c>
      <c r="L13" s="97">
        <v>8420.2191666666677</v>
      </c>
      <c r="M13" s="97">
        <v>151957.47666666665</v>
      </c>
      <c r="N13" s="98">
        <f t="shared" si="2"/>
        <v>208587.22083333333</v>
      </c>
    </row>
    <row r="14" spans="1:14" x14ac:dyDescent="0.2">
      <c r="A14" s="4">
        <v>11</v>
      </c>
      <c r="B14" s="15" t="s">
        <v>14</v>
      </c>
      <c r="C14" s="91">
        <v>5</v>
      </c>
      <c r="D14" s="94">
        <v>0</v>
      </c>
      <c r="E14" s="94">
        <v>80</v>
      </c>
      <c r="F14" s="95">
        <f t="shared" si="0"/>
        <v>85</v>
      </c>
      <c r="G14" s="91">
        <v>3</v>
      </c>
      <c r="H14" s="100">
        <v>0</v>
      </c>
      <c r="I14" s="94">
        <v>51</v>
      </c>
      <c r="J14" s="95">
        <f t="shared" si="1"/>
        <v>54</v>
      </c>
      <c r="K14" s="97">
        <v>1109.2033333333334</v>
      </c>
      <c r="L14" s="99">
        <v>0</v>
      </c>
      <c r="M14" s="97">
        <v>12925.044166666667</v>
      </c>
      <c r="N14" s="98">
        <f t="shared" si="2"/>
        <v>14034.247499999999</v>
      </c>
    </row>
    <row r="15" spans="1:14" x14ac:dyDescent="0.2">
      <c r="A15" s="4">
        <v>12</v>
      </c>
      <c r="B15" s="15" t="s">
        <v>15</v>
      </c>
      <c r="C15" s="91">
        <v>179</v>
      </c>
      <c r="D15" s="94">
        <v>72</v>
      </c>
      <c r="E15" s="94">
        <v>843</v>
      </c>
      <c r="F15" s="95">
        <f t="shared" si="0"/>
        <v>1094</v>
      </c>
      <c r="G15" s="91">
        <v>96</v>
      </c>
      <c r="H15" s="94">
        <v>35</v>
      </c>
      <c r="I15" s="94">
        <v>532</v>
      </c>
      <c r="J15" s="95">
        <f t="shared" si="1"/>
        <v>663</v>
      </c>
      <c r="K15" s="97">
        <v>62856.895833333336</v>
      </c>
      <c r="L15" s="99">
        <v>21668.57333333333</v>
      </c>
      <c r="M15" s="97">
        <v>253036.35499999998</v>
      </c>
      <c r="N15" s="98">
        <f t="shared" si="2"/>
        <v>337561.82416666666</v>
      </c>
    </row>
    <row r="16" spans="1:14" x14ac:dyDescent="0.2">
      <c r="A16" s="4">
        <v>13</v>
      </c>
      <c r="B16" s="15" t="s">
        <v>16</v>
      </c>
      <c r="C16" s="91">
        <v>225</v>
      </c>
      <c r="D16" s="94">
        <v>25</v>
      </c>
      <c r="E16" s="94">
        <v>534</v>
      </c>
      <c r="F16" s="95">
        <f t="shared" si="0"/>
        <v>784</v>
      </c>
      <c r="G16" s="91">
        <v>126</v>
      </c>
      <c r="H16" s="94">
        <v>17</v>
      </c>
      <c r="I16" s="94">
        <v>322</v>
      </c>
      <c r="J16" s="95">
        <f t="shared" si="1"/>
        <v>465</v>
      </c>
      <c r="K16" s="97">
        <v>131387.97750000001</v>
      </c>
      <c r="L16" s="97">
        <v>10739.473333333333</v>
      </c>
      <c r="M16" s="97">
        <v>231523.17500000002</v>
      </c>
      <c r="N16" s="98">
        <f t="shared" si="2"/>
        <v>373650.62583333335</v>
      </c>
    </row>
    <row r="17" spans="1:14" x14ac:dyDescent="0.2">
      <c r="A17" s="4">
        <v>14</v>
      </c>
      <c r="B17" s="15" t="s">
        <v>17</v>
      </c>
      <c r="C17" s="91">
        <v>13</v>
      </c>
      <c r="D17" s="94">
        <v>1</v>
      </c>
      <c r="E17" s="94">
        <v>110</v>
      </c>
      <c r="F17" s="95">
        <f t="shared" si="0"/>
        <v>124</v>
      </c>
      <c r="G17" s="91">
        <v>11</v>
      </c>
      <c r="H17" s="94">
        <v>1</v>
      </c>
      <c r="I17" s="94">
        <v>67</v>
      </c>
      <c r="J17" s="95">
        <f t="shared" si="1"/>
        <v>79</v>
      </c>
      <c r="K17" s="97">
        <v>3149.0441666666666</v>
      </c>
      <c r="L17" s="97">
        <v>145.405</v>
      </c>
      <c r="M17" s="97">
        <v>24638.228333333333</v>
      </c>
      <c r="N17" s="98">
        <f t="shared" si="2"/>
        <v>27932.677499999998</v>
      </c>
    </row>
    <row r="18" spans="1:14" x14ac:dyDescent="0.2">
      <c r="A18" s="4">
        <v>15</v>
      </c>
      <c r="B18" s="15" t="s">
        <v>18</v>
      </c>
      <c r="C18" s="91">
        <v>363</v>
      </c>
      <c r="D18" s="94">
        <v>113</v>
      </c>
      <c r="E18" s="94">
        <v>1412</v>
      </c>
      <c r="F18" s="95">
        <f t="shared" si="0"/>
        <v>1888</v>
      </c>
      <c r="G18" s="91">
        <v>207</v>
      </c>
      <c r="H18" s="94">
        <v>61</v>
      </c>
      <c r="I18" s="94">
        <v>864</v>
      </c>
      <c r="J18" s="95">
        <f t="shared" si="1"/>
        <v>1132</v>
      </c>
      <c r="K18" s="97">
        <v>184666.28916666668</v>
      </c>
      <c r="L18" s="97">
        <v>48037.134166666663</v>
      </c>
      <c r="M18" s="97">
        <v>507880.42500000005</v>
      </c>
      <c r="N18" s="98">
        <f t="shared" si="2"/>
        <v>740583.84833333339</v>
      </c>
    </row>
    <row r="19" spans="1:14" x14ac:dyDescent="0.2">
      <c r="A19" s="4">
        <v>16</v>
      </c>
      <c r="B19" s="15" t="s">
        <v>19</v>
      </c>
      <c r="C19" s="91">
        <v>1343</v>
      </c>
      <c r="D19" s="94">
        <v>226</v>
      </c>
      <c r="E19" s="94">
        <v>2288</v>
      </c>
      <c r="F19" s="95">
        <f t="shared" si="0"/>
        <v>3857</v>
      </c>
      <c r="G19" s="91">
        <v>759</v>
      </c>
      <c r="H19" s="94">
        <v>116</v>
      </c>
      <c r="I19" s="94">
        <v>1377</v>
      </c>
      <c r="J19" s="95">
        <f t="shared" si="1"/>
        <v>2252</v>
      </c>
      <c r="K19" s="97">
        <v>588109.87083333335</v>
      </c>
      <c r="L19" s="97">
        <v>83579.48083333332</v>
      </c>
      <c r="M19" s="97">
        <v>751168.51333333331</v>
      </c>
      <c r="N19" s="98">
        <f t="shared" si="2"/>
        <v>1422857.865</v>
      </c>
    </row>
    <row r="20" spans="1:14" x14ac:dyDescent="0.2">
      <c r="A20" s="4">
        <v>17</v>
      </c>
      <c r="B20" s="15" t="s">
        <v>20</v>
      </c>
      <c r="C20" s="91">
        <v>12</v>
      </c>
      <c r="D20" s="94">
        <v>6</v>
      </c>
      <c r="E20" s="94">
        <v>159</v>
      </c>
      <c r="F20" s="95">
        <f t="shared" si="0"/>
        <v>177</v>
      </c>
      <c r="G20" s="91">
        <v>6</v>
      </c>
      <c r="H20" s="94">
        <v>3</v>
      </c>
      <c r="I20" s="94">
        <v>100</v>
      </c>
      <c r="J20" s="95">
        <f t="shared" si="1"/>
        <v>109</v>
      </c>
      <c r="K20" s="97">
        <v>2311.6600000000003</v>
      </c>
      <c r="L20" s="97">
        <v>1324.2016666666666</v>
      </c>
      <c r="M20" s="97">
        <v>35530.625</v>
      </c>
      <c r="N20" s="98">
        <f t="shared" si="2"/>
        <v>39166.486666666664</v>
      </c>
    </row>
    <row r="21" spans="1:14" x14ac:dyDescent="0.2">
      <c r="A21" s="4">
        <v>18</v>
      </c>
      <c r="B21" s="15" t="s">
        <v>21</v>
      </c>
      <c r="C21" s="91">
        <v>65</v>
      </c>
      <c r="D21" s="94">
        <v>18</v>
      </c>
      <c r="E21" s="94">
        <v>323</v>
      </c>
      <c r="F21" s="95">
        <f t="shared" si="0"/>
        <v>406</v>
      </c>
      <c r="G21" s="91">
        <v>31</v>
      </c>
      <c r="H21" s="94">
        <v>9</v>
      </c>
      <c r="I21" s="94">
        <v>169</v>
      </c>
      <c r="J21" s="95">
        <f t="shared" si="1"/>
        <v>209</v>
      </c>
      <c r="K21" s="97">
        <v>14391.379166666668</v>
      </c>
      <c r="L21" s="97">
        <v>4021.2250000000004</v>
      </c>
      <c r="M21" s="97">
        <v>69836.98583333334</v>
      </c>
      <c r="N21" s="98">
        <f t="shared" si="2"/>
        <v>88249.590000000011</v>
      </c>
    </row>
    <row r="22" spans="1:14" x14ac:dyDescent="0.2">
      <c r="A22" s="4">
        <v>19</v>
      </c>
      <c r="B22" s="15" t="s">
        <v>22</v>
      </c>
      <c r="C22" s="91">
        <v>43</v>
      </c>
      <c r="D22" s="94">
        <v>18</v>
      </c>
      <c r="E22" s="94">
        <v>266</v>
      </c>
      <c r="F22" s="95">
        <f t="shared" si="0"/>
        <v>327</v>
      </c>
      <c r="G22" s="91">
        <v>23</v>
      </c>
      <c r="H22" s="94">
        <v>11</v>
      </c>
      <c r="I22" s="94">
        <v>154</v>
      </c>
      <c r="J22" s="95">
        <f t="shared" si="1"/>
        <v>188</v>
      </c>
      <c r="K22" s="97">
        <v>12269.291666666666</v>
      </c>
      <c r="L22" s="97">
        <v>5500.5058333333336</v>
      </c>
      <c r="M22" s="97">
        <v>59315.695833333331</v>
      </c>
      <c r="N22" s="98">
        <f t="shared" si="2"/>
        <v>77085.493333333332</v>
      </c>
    </row>
    <row r="23" spans="1:14" x14ac:dyDescent="0.2">
      <c r="A23" s="4">
        <v>20</v>
      </c>
      <c r="B23" s="16" t="s">
        <v>23</v>
      </c>
      <c r="C23" s="91">
        <v>6</v>
      </c>
      <c r="D23" s="94">
        <v>5</v>
      </c>
      <c r="E23" s="94">
        <v>171</v>
      </c>
      <c r="F23" s="95">
        <f t="shared" si="0"/>
        <v>182</v>
      </c>
      <c r="G23" s="91">
        <v>4</v>
      </c>
      <c r="H23" s="94">
        <v>3</v>
      </c>
      <c r="I23" s="94">
        <v>116</v>
      </c>
      <c r="J23" s="95">
        <f t="shared" si="1"/>
        <v>123</v>
      </c>
      <c r="K23" s="97">
        <v>1368.8783333333333</v>
      </c>
      <c r="L23" s="97">
        <v>1620.5366666666669</v>
      </c>
      <c r="M23" s="97">
        <v>41026.071666666663</v>
      </c>
      <c r="N23" s="98">
        <f t="shared" si="2"/>
        <v>44015.486666666664</v>
      </c>
    </row>
    <row r="24" spans="1:14" x14ac:dyDescent="0.2">
      <c r="A24" s="4">
        <v>21</v>
      </c>
      <c r="B24" s="16" t="s">
        <v>24</v>
      </c>
      <c r="C24" s="91">
        <v>120</v>
      </c>
      <c r="D24" s="94">
        <v>61</v>
      </c>
      <c r="E24" s="94">
        <v>609</v>
      </c>
      <c r="F24" s="95">
        <f t="shared" si="0"/>
        <v>790</v>
      </c>
      <c r="G24" s="91">
        <v>59</v>
      </c>
      <c r="H24" s="94">
        <v>30</v>
      </c>
      <c r="I24" s="94">
        <v>375</v>
      </c>
      <c r="J24" s="95">
        <f t="shared" si="1"/>
        <v>464</v>
      </c>
      <c r="K24" s="97">
        <v>27741.144166666665</v>
      </c>
      <c r="L24" s="97">
        <v>19177.589166666668</v>
      </c>
      <c r="M24" s="97">
        <v>139125.44750000001</v>
      </c>
      <c r="N24" s="98">
        <f t="shared" si="2"/>
        <v>186044.18083333335</v>
      </c>
    </row>
    <row r="25" spans="1:14" x14ac:dyDescent="0.2">
      <c r="A25" s="4">
        <v>22</v>
      </c>
      <c r="B25" s="15" t="s">
        <v>25</v>
      </c>
      <c r="C25" s="91">
        <v>100</v>
      </c>
      <c r="D25" s="94">
        <v>38</v>
      </c>
      <c r="E25" s="94">
        <v>693</v>
      </c>
      <c r="F25" s="95">
        <f t="shared" si="0"/>
        <v>831</v>
      </c>
      <c r="G25" s="91">
        <v>62</v>
      </c>
      <c r="H25" s="94">
        <v>20</v>
      </c>
      <c r="I25" s="94">
        <v>429</v>
      </c>
      <c r="J25" s="95">
        <f t="shared" si="1"/>
        <v>511</v>
      </c>
      <c r="K25" s="97">
        <v>31852.058333333334</v>
      </c>
      <c r="L25" s="97">
        <v>7874.1216666666669</v>
      </c>
      <c r="M25" s="97">
        <v>155417.26416666666</v>
      </c>
      <c r="N25" s="98">
        <f t="shared" si="2"/>
        <v>195143.44416666665</v>
      </c>
    </row>
    <row r="26" spans="1:14" x14ac:dyDescent="0.2">
      <c r="A26" s="4">
        <v>23</v>
      </c>
      <c r="B26" s="15" t="s">
        <v>26</v>
      </c>
      <c r="C26" s="91">
        <v>12</v>
      </c>
      <c r="D26" s="94">
        <v>4</v>
      </c>
      <c r="E26" s="94">
        <v>239</v>
      </c>
      <c r="F26" s="95">
        <f t="shared" si="0"/>
        <v>255</v>
      </c>
      <c r="G26" s="91">
        <v>8</v>
      </c>
      <c r="H26" s="94">
        <v>2</v>
      </c>
      <c r="I26" s="94">
        <v>154</v>
      </c>
      <c r="J26" s="95">
        <f t="shared" si="1"/>
        <v>164</v>
      </c>
      <c r="K26" s="97">
        <v>4093.6133333333332</v>
      </c>
      <c r="L26" s="97">
        <v>1024.2916666666667</v>
      </c>
      <c r="M26" s="97">
        <v>53233.797499999993</v>
      </c>
      <c r="N26" s="98">
        <f t="shared" si="2"/>
        <v>58351.702499999992</v>
      </c>
    </row>
    <row r="27" spans="1:14" x14ac:dyDescent="0.2">
      <c r="A27" s="4">
        <v>30</v>
      </c>
      <c r="B27" s="15" t="s">
        <v>27</v>
      </c>
      <c r="C27" s="91">
        <v>3516</v>
      </c>
      <c r="D27" s="94">
        <v>769</v>
      </c>
      <c r="E27" s="94">
        <v>2743</v>
      </c>
      <c r="F27" s="95">
        <f t="shared" si="0"/>
        <v>7028</v>
      </c>
      <c r="G27" s="91">
        <v>2123</v>
      </c>
      <c r="H27" s="94">
        <v>481</v>
      </c>
      <c r="I27" s="94">
        <v>1682</v>
      </c>
      <c r="J27" s="95">
        <f t="shared" si="1"/>
        <v>4286</v>
      </c>
      <c r="K27" s="97">
        <v>1380097.5174999998</v>
      </c>
      <c r="L27" s="97">
        <v>254693.37833333333</v>
      </c>
      <c r="M27" s="97">
        <v>794115.79</v>
      </c>
      <c r="N27" s="98">
        <f t="shared" si="2"/>
        <v>2428906.6858333331</v>
      </c>
    </row>
    <row r="28" spans="1:14" x14ac:dyDescent="0.2">
      <c r="A28" s="1"/>
      <c r="B28" s="27" t="s">
        <v>3</v>
      </c>
      <c r="C28" s="101">
        <f t="shared" ref="C28:N28" si="3">SUM(C4:C27)</f>
        <v>7502</v>
      </c>
      <c r="D28" s="101">
        <f t="shared" si="3"/>
        <v>1699</v>
      </c>
      <c r="E28" s="101">
        <f t="shared" si="3"/>
        <v>17285</v>
      </c>
      <c r="F28" s="102">
        <f t="shared" si="3"/>
        <v>26486</v>
      </c>
      <c r="G28" s="103">
        <f t="shared" si="3"/>
        <v>4390</v>
      </c>
      <c r="H28" s="103">
        <f t="shared" si="3"/>
        <v>990</v>
      </c>
      <c r="I28" s="103">
        <f t="shared" si="3"/>
        <v>10640</v>
      </c>
      <c r="J28" s="104">
        <f t="shared" si="3"/>
        <v>16020</v>
      </c>
      <c r="K28" s="105">
        <f>SUM(K4:K27)</f>
        <v>3031817.9125000001</v>
      </c>
      <c r="L28" s="105">
        <f>SUM(L4:L27)</f>
        <v>574007.02666666661</v>
      </c>
      <c r="M28" s="105">
        <f>SUM(M4:M27)</f>
        <v>5216833.7650000006</v>
      </c>
      <c r="N28" s="106">
        <f t="shared" si="3"/>
        <v>8822658.7041666657</v>
      </c>
    </row>
    <row r="29" spans="1:14" x14ac:dyDescent="0.2">
      <c r="N29" s="49"/>
    </row>
    <row r="30" spans="1:14" x14ac:dyDescent="0.2">
      <c r="E30" s="70"/>
      <c r="N30" s="49"/>
    </row>
    <row r="31" spans="1:14" x14ac:dyDescent="0.2">
      <c r="K31" s="107"/>
      <c r="L31" s="108"/>
      <c r="M31" s="49"/>
      <c r="N31" s="49"/>
    </row>
    <row r="32" spans="1:14" x14ac:dyDescent="0.2">
      <c r="J32" s="87"/>
      <c r="K32" s="108"/>
      <c r="L32" s="108"/>
      <c r="N32" s="49"/>
    </row>
    <row r="33" spans="4:14" x14ac:dyDescent="0.2">
      <c r="D33" s="91"/>
      <c r="G33" s="91"/>
      <c r="H33" s="91"/>
      <c r="J33" s="92"/>
      <c r="K33" s="109"/>
      <c r="L33" s="110"/>
      <c r="N33" s="49"/>
    </row>
    <row r="34" spans="4:14" x14ac:dyDescent="0.2">
      <c r="D34" s="18"/>
      <c r="G34" s="18"/>
      <c r="H34" s="18"/>
      <c r="J34" s="92"/>
      <c r="K34" s="109"/>
      <c r="L34" s="109"/>
      <c r="N34" s="49"/>
    </row>
    <row r="35" spans="4:14" x14ac:dyDescent="0.2">
      <c r="D35" s="18"/>
      <c r="G35" s="18"/>
      <c r="H35" s="18"/>
      <c r="J35" s="92"/>
      <c r="K35" s="109"/>
      <c r="L35" s="109"/>
      <c r="N35" s="49"/>
    </row>
    <row r="36" spans="4:14" x14ac:dyDescent="0.2">
      <c r="D36" s="18"/>
      <c r="G36" s="18"/>
      <c r="H36" s="18"/>
      <c r="J36" s="92"/>
      <c r="K36" s="109"/>
      <c r="L36" s="109"/>
      <c r="N36" s="49"/>
    </row>
    <row r="37" spans="4:14" x14ac:dyDescent="0.2">
      <c r="D37" s="18"/>
      <c r="G37" s="18"/>
      <c r="H37" s="18"/>
      <c r="J37" s="92"/>
      <c r="K37" s="109"/>
      <c r="L37" s="109"/>
      <c r="N37" s="49"/>
    </row>
    <row r="38" spans="4:14" x14ac:dyDescent="0.2">
      <c r="D38" s="18"/>
      <c r="G38" s="18"/>
      <c r="H38" s="18"/>
      <c r="J38" s="92"/>
      <c r="K38" s="109"/>
      <c r="L38" s="109"/>
      <c r="N38" s="49"/>
    </row>
    <row r="39" spans="4:14" x14ac:dyDescent="0.2">
      <c r="D39" s="18"/>
      <c r="G39" s="18"/>
      <c r="H39" s="18"/>
      <c r="J39" s="92"/>
      <c r="K39" s="109"/>
      <c r="L39" s="109"/>
      <c r="N39" s="49"/>
    </row>
    <row r="40" spans="4:14" x14ac:dyDescent="0.2">
      <c r="D40" s="18"/>
      <c r="G40" s="18"/>
      <c r="H40" s="18"/>
      <c r="J40" s="92"/>
      <c r="K40" s="109"/>
      <c r="L40" s="109"/>
      <c r="N40" s="49"/>
    </row>
    <row r="41" spans="4:14" x14ac:dyDescent="0.2">
      <c r="D41" s="18"/>
      <c r="G41" s="18"/>
      <c r="H41" s="18"/>
      <c r="J41" s="92"/>
      <c r="K41" s="109"/>
      <c r="L41" s="109"/>
      <c r="N41" s="49"/>
    </row>
    <row r="42" spans="4:14" x14ac:dyDescent="0.2">
      <c r="D42" s="18"/>
      <c r="G42" s="18"/>
      <c r="H42" s="18"/>
      <c r="J42" s="92"/>
      <c r="K42" s="109"/>
      <c r="L42" s="109"/>
      <c r="N42" s="49"/>
    </row>
    <row r="43" spans="4:14" x14ac:dyDescent="0.2">
      <c r="D43" s="18"/>
      <c r="G43" s="18"/>
      <c r="H43" s="18"/>
      <c r="J43" s="92"/>
      <c r="K43" s="109"/>
      <c r="L43" s="109"/>
      <c r="N43" s="49"/>
    </row>
    <row r="44" spans="4:14" x14ac:dyDescent="0.2">
      <c r="D44" s="18"/>
      <c r="G44" s="18"/>
      <c r="H44" s="18"/>
      <c r="J44" s="92"/>
      <c r="K44" s="109"/>
      <c r="L44" s="109"/>
      <c r="N44" s="49"/>
    </row>
    <row r="45" spans="4:14" x14ac:dyDescent="0.2">
      <c r="D45" s="18"/>
      <c r="G45" s="18"/>
      <c r="H45" s="18"/>
      <c r="J45" s="92"/>
      <c r="K45" s="109"/>
      <c r="L45" s="109"/>
      <c r="N45" s="49"/>
    </row>
    <row r="46" spans="4:14" x14ac:dyDescent="0.2">
      <c r="D46" s="18"/>
      <c r="G46" s="18"/>
      <c r="H46" s="18"/>
      <c r="J46" s="92"/>
      <c r="K46" s="109"/>
      <c r="L46" s="109"/>
      <c r="N46" s="49"/>
    </row>
    <row r="47" spans="4:14" x14ac:dyDescent="0.2">
      <c r="D47" s="18"/>
      <c r="G47" s="18"/>
      <c r="H47" s="18"/>
      <c r="J47" s="92"/>
      <c r="K47" s="109"/>
      <c r="L47" s="109"/>
      <c r="N47" s="49"/>
    </row>
    <row r="48" spans="4:14" x14ac:dyDescent="0.2">
      <c r="D48" s="18"/>
      <c r="G48" s="18"/>
      <c r="H48" s="18"/>
      <c r="J48" s="92"/>
      <c r="K48" s="109"/>
      <c r="L48" s="109"/>
      <c r="N48" s="49"/>
    </row>
    <row r="49" spans="3:14" x14ac:dyDescent="0.2">
      <c r="D49" s="18"/>
      <c r="G49" s="18"/>
      <c r="H49" s="18"/>
      <c r="J49" s="92"/>
      <c r="K49" s="109"/>
      <c r="L49" s="109"/>
      <c r="N49" s="49"/>
    </row>
    <row r="50" spans="3:14" x14ac:dyDescent="0.2">
      <c r="D50" s="18"/>
      <c r="G50" s="18"/>
      <c r="H50" s="18"/>
      <c r="J50" s="92"/>
      <c r="K50" s="109"/>
      <c r="L50" s="109"/>
      <c r="N50" s="49"/>
    </row>
    <row r="51" spans="3:14" x14ac:dyDescent="0.2">
      <c r="D51" s="18"/>
      <c r="G51" s="18"/>
      <c r="H51" s="18"/>
      <c r="J51" s="92"/>
      <c r="K51" s="109"/>
      <c r="L51" s="109"/>
      <c r="N51" s="49"/>
    </row>
    <row r="52" spans="3:14" x14ac:dyDescent="0.2">
      <c r="D52" s="18"/>
      <c r="G52" s="18"/>
      <c r="H52" s="18"/>
      <c r="J52" s="92"/>
      <c r="K52" s="109"/>
      <c r="L52" s="109"/>
      <c r="N52" s="49"/>
    </row>
    <row r="53" spans="3:14" x14ac:dyDescent="0.2">
      <c r="D53" s="18"/>
      <c r="G53" s="18"/>
      <c r="H53" s="18"/>
      <c r="J53" s="92"/>
      <c r="K53" s="109"/>
      <c r="L53" s="109"/>
      <c r="N53" s="49"/>
    </row>
    <row r="54" spans="3:14" x14ac:dyDescent="0.2">
      <c r="D54" s="18"/>
      <c r="G54" s="18"/>
      <c r="H54" s="18"/>
      <c r="J54" s="92"/>
      <c r="K54" s="109"/>
      <c r="L54" s="109"/>
      <c r="N54" s="49"/>
    </row>
    <row r="55" spans="3:14" x14ac:dyDescent="0.2">
      <c r="C55" s="18"/>
      <c r="D55" s="18"/>
      <c r="G55" s="18"/>
      <c r="H55" s="18"/>
      <c r="J55" s="92"/>
      <c r="K55" s="18"/>
      <c r="N55" s="49"/>
    </row>
    <row r="56" spans="3:14" x14ac:dyDescent="0.2">
      <c r="C56" s="18"/>
      <c r="D56" s="18"/>
      <c r="G56" s="18"/>
      <c r="H56" s="18"/>
      <c r="J56" s="18"/>
      <c r="K56" s="18"/>
    </row>
    <row r="58" spans="3:14" x14ac:dyDescent="0.2">
      <c r="K58" s="79"/>
      <c r="L58" s="49"/>
      <c r="M58" s="49"/>
    </row>
    <row r="59" spans="3:14" x14ac:dyDescent="0.2">
      <c r="K59" s="49"/>
      <c r="L59" s="49"/>
      <c r="M59" s="49"/>
    </row>
    <row r="60" spans="3:14" x14ac:dyDescent="0.2">
      <c r="K60" s="49"/>
      <c r="L60" s="49"/>
      <c r="M60" s="49"/>
    </row>
    <row r="61" spans="3:14" x14ac:dyDescent="0.2">
      <c r="K61" s="49"/>
      <c r="L61" s="49"/>
      <c r="M61" s="49"/>
    </row>
    <row r="62" spans="3:14" x14ac:dyDescent="0.2">
      <c r="K62" s="49"/>
      <c r="L62" s="39"/>
      <c r="M62" s="49"/>
    </row>
    <row r="63" spans="3:14" x14ac:dyDescent="0.2">
      <c r="K63" s="49"/>
      <c r="L63" s="49"/>
      <c r="M63" s="49"/>
    </row>
    <row r="64" spans="3:14" x14ac:dyDescent="0.2">
      <c r="K64" s="49"/>
      <c r="L64" s="49"/>
      <c r="M64" s="49"/>
    </row>
    <row r="65" spans="11:13" x14ac:dyDescent="0.2">
      <c r="K65" s="49"/>
      <c r="L65" s="49"/>
      <c r="M65" s="49"/>
    </row>
    <row r="66" spans="11:13" x14ac:dyDescent="0.2">
      <c r="K66" s="49"/>
      <c r="L66" s="49"/>
      <c r="M66" s="49"/>
    </row>
    <row r="67" spans="11:13" x14ac:dyDescent="0.2">
      <c r="K67" s="49"/>
      <c r="L67" s="49"/>
      <c r="M67" s="49"/>
    </row>
    <row r="68" spans="11:13" x14ac:dyDescent="0.2">
      <c r="K68" s="49"/>
      <c r="L68" s="39"/>
      <c r="M68" s="49"/>
    </row>
    <row r="69" spans="11:13" x14ac:dyDescent="0.2">
      <c r="K69" s="49"/>
      <c r="L69" s="39"/>
      <c r="M69" s="49"/>
    </row>
    <row r="70" spans="11:13" x14ac:dyDescent="0.2">
      <c r="K70" s="49"/>
      <c r="L70" s="49"/>
      <c r="M70" s="49"/>
    </row>
    <row r="71" spans="11:13" x14ac:dyDescent="0.2">
      <c r="K71" s="49"/>
      <c r="L71" s="49"/>
      <c r="M71" s="49"/>
    </row>
    <row r="72" spans="11:13" x14ac:dyDescent="0.2">
      <c r="K72" s="49"/>
      <c r="L72" s="49"/>
      <c r="M72" s="49"/>
    </row>
    <row r="73" spans="11:13" x14ac:dyDescent="0.2">
      <c r="K73" s="49"/>
      <c r="L73" s="49"/>
      <c r="M73" s="49"/>
    </row>
    <row r="74" spans="11:13" x14ac:dyDescent="0.2">
      <c r="K74" s="49"/>
      <c r="L74" s="49"/>
      <c r="M74" s="49"/>
    </row>
    <row r="75" spans="11:13" x14ac:dyDescent="0.2">
      <c r="K75" s="49"/>
      <c r="L75" s="49"/>
      <c r="M75" s="49"/>
    </row>
    <row r="76" spans="11:13" x14ac:dyDescent="0.2">
      <c r="K76" s="49"/>
      <c r="L76" s="49"/>
      <c r="M76" s="49"/>
    </row>
    <row r="77" spans="11:13" x14ac:dyDescent="0.2">
      <c r="K77" s="49"/>
      <c r="L77" s="49"/>
      <c r="M77" s="49"/>
    </row>
    <row r="78" spans="11:13" x14ac:dyDescent="0.2">
      <c r="K78" s="49"/>
      <c r="L78" s="49"/>
      <c r="M78" s="49"/>
    </row>
    <row r="79" spans="11:13" x14ac:dyDescent="0.2">
      <c r="K79" s="49"/>
      <c r="L79" s="49"/>
      <c r="M79" s="49"/>
    </row>
    <row r="80" spans="11:13" x14ac:dyDescent="0.2">
      <c r="K80" s="49"/>
      <c r="L80" s="49"/>
      <c r="M80" s="49"/>
    </row>
    <row r="81" spans="11:13" x14ac:dyDescent="0.2">
      <c r="K81" s="49"/>
      <c r="L81" s="49"/>
      <c r="M81" s="49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opLeftCell="C1" workbookViewId="0">
      <selection activeCell="I33" sqref="I33"/>
    </sheetView>
  </sheetViews>
  <sheetFormatPr defaultRowHeight="15" x14ac:dyDescent="0.2"/>
  <cols>
    <col min="1" max="1" width="3.33203125" customWidth="1"/>
    <col min="2" max="2" width="11" customWidth="1"/>
    <col min="3" max="3" width="7.33203125" customWidth="1"/>
    <col min="4" max="4" width="6.6640625" customWidth="1"/>
    <col min="5" max="5" width="7.44140625" customWidth="1"/>
    <col min="6" max="6" width="7.5546875" customWidth="1"/>
    <col min="7" max="7" width="7.109375" customWidth="1"/>
    <col min="8" max="8" width="5.109375" bestFit="1" customWidth="1"/>
    <col min="9" max="9" width="8.21875" bestFit="1" customWidth="1"/>
    <col min="10" max="10" width="7.44140625" customWidth="1"/>
    <col min="11" max="11" width="13.33203125" customWidth="1"/>
    <col min="12" max="12" width="12.21875" customWidth="1"/>
    <col min="13" max="13" width="13.5546875" customWidth="1"/>
    <col min="14" max="14" width="11.44140625" customWidth="1"/>
    <col min="15" max="15" width="3.109375" customWidth="1"/>
  </cols>
  <sheetData>
    <row r="1" spans="1:14" ht="15.75" x14ac:dyDescent="0.25">
      <c r="D1" s="13" t="s">
        <v>75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 s="94">
        <v>39</v>
      </c>
      <c r="D4" s="91">
        <v>28</v>
      </c>
      <c r="E4" s="94">
        <v>368</v>
      </c>
      <c r="F4" s="95">
        <f t="shared" ref="F4:F27" si="0">SUM(C4:E4)</f>
        <v>435</v>
      </c>
      <c r="G4" s="94">
        <v>19</v>
      </c>
      <c r="H4" s="91">
        <v>17</v>
      </c>
      <c r="I4" s="94">
        <v>232</v>
      </c>
      <c r="J4" s="95">
        <f t="shared" ref="J4:J27" si="1">SUM(G4:I4)</f>
        <v>268</v>
      </c>
      <c r="K4" s="111">
        <v>9282.7149999999983</v>
      </c>
      <c r="L4" s="112">
        <v>6452.4849999999997</v>
      </c>
      <c r="M4" s="112">
        <v>76140.003333333327</v>
      </c>
      <c r="N4" s="98">
        <f>SUM(K4:M4)</f>
        <v>91875.203333333324</v>
      </c>
    </row>
    <row r="5" spans="1:14" x14ac:dyDescent="0.2">
      <c r="A5" s="4">
        <v>2</v>
      </c>
      <c r="B5" s="15" t="s">
        <v>5</v>
      </c>
      <c r="C5" s="91">
        <v>130</v>
      </c>
      <c r="D5" s="94">
        <v>41</v>
      </c>
      <c r="E5" s="94">
        <v>517</v>
      </c>
      <c r="F5" s="95">
        <f t="shared" si="0"/>
        <v>688</v>
      </c>
      <c r="G5" s="91">
        <v>74</v>
      </c>
      <c r="H5" s="94">
        <v>26</v>
      </c>
      <c r="I5" s="94">
        <v>330</v>
      </c>
      <c r="J5" s="95">
        <f t="shared" si="1"/>
        <v>430</v>
      </c>
      <c r="K5" s="112">
        <v>45324.348333333328</v>
      </c>
      <c r="L5" s="112">
        <v>12431.412499999999</v>
      </c>
      <c r="M5" s="112">
        <v>154017.09916666665</v>
      </c>
      <c r="N5" s="98">
        <f t="shared" ref="N5:N27" si="2">SUM(K5:M5)</f>
        <v>211772.86</v>
      </c>
    </row>
    <row r="6" spans="1:14" x14ac:dyDescent="0.2">
      <c r="A6" s="4">
        <v>3</v>
      </c>
      <c r="B6" s="15" t="s">
        <v>6</v>
      </c>
      <c r="C6" s="91">
        <v>856</v>
      </c>
      <c r="D6" s="94">
        <v>133</v>
      </c>
      <c r="E6" s="94">
        <v>3186</v>
      </c>
      <c r="F6" s="95">
        <f t="shared" si="0"/>
        <v>4175</v>
      </c>
      <c r="G6" s="91">
        <v>486</v>
      </c>
      <c r="H6" s="94">
        <v>78</v>
      </c>
      <c r="I6" s="94">
        <v>1983</v>
      </c>
      <c r="J6" s="95">
        <f t="shared" si="1"/>
        <v>2547</v>
      </c>
      <c r="K6" s="112">
        <v>381943.45583333331</v>
      </c>
      <c r="L6" s="112">
        <v>54041.487499999996</v>
      </c>
      <c r="M6" s="112">
        <v>1099209.5183333333</v>
      </c>
      <c r="N6" s="98">
        <f t="shared" si="2"/>
        <v>1535194.4616666667</v>
      </c>
    </row>
    <row r="7" spans="1:14" x14ac:dyDescent="0.2">
      <c r="A7" s="4">
        <v>4</v>
      </c>
      <c r="B7" s="15" t="s">
        <v>7</v>
      </c>
      <c r="C7" s="91">
        <v>23</v>
      </c>
      <c r="D7" s="94">
        <v>4</v>
      </c>
      <c r="E7" s="94">
        <v>332</v>
      </c>
      <c r="F7" s="95">
        <f t="shared" si="0"/>
        <v>359</v>
      </c>
      <c r="G7" s="91">
        <v>15</v>
      </c>
      <c r="H7" s="94">
        <v>4</v>
      </c>
      <c r="I7" s="94">
        <v>194</v>
      </c>
      <c r="J7" s="95">
        <f t="shared" si="1"/>
        <v>213</v>
      </c>
      <c r="K7" s="112">
        <v>9375.6108333333323</v>
      </c>
      <c r="L7" s="112">
        <v>2493.14</v>
      </c>
      <c r="M7" s="112">
        <v>99405.864999999991</v>
      </c>
      <c r="N7" s="98">
        <f t="shared" si="2"/>
        <v>111274.61583333332</v>
      </c>
    </row>
    <row r="8" spans="1:14" x14ac:dyDescent="0.2">
      <c r="A8" s="4">
        <v>5</v>
      </c>
      <c r="B8" s="15" t="s">
        <v>8</v>
      </c>
      <c r="C8" s="91">
        <v>25</v>
      </c>
      <c r="D8" s="94">
        <v>11</v>
      </c>
      <c r="E8" s="94">
        <v>225</v>
      </c>
      <c r="F8" s="95">
        <f t="shared" si="0"/>
        <v>261</v>
      </c>
      <c r="G8" s="91">
        <v>14</v>
      </c>
      <c r="H8" s="94">
        <v>5</v>
      </c>
      <c r="I8" s="94">
        <v>130</v>
      </c>
      <c r="J8" s="95">
        <f t="shared" si="1"/>
        <v>149</v>
      </c>
      <c r="K8" s="112">
        <v>6972.0733333333328</v>
      </c>
      <c r="L8" s="113">
        <v>3020.1166666666668</v>
      </c>
      <c r="M8" s="112">
        <v>48403.560833333329</v>
      </c>
      <c r="N8" s="98">
        <f t="shared" si="2"/>
        <v>58395.750833333324</v>
      </c>
    </row>
    <row r="9" spans="1:14" x14ac:dyDescent="0.2">
      <c r="A9" s="4">
        <v>6</v>
      </c>
      <c r="B9" s="15" t="s">
        <v>9</v>
      </c>
      <c r="C9" s="91">
        <v>58</v>
      </c>
      <c r="D9" s="94">
        <v>22</v>
      </c>
      <c r="E9" s="94">
        <v>456</v>
      </c>
      <c r="F9" s="95">
        <f t="shared" si="0"/>
        <v>536</v>
      </c>
      <c r="G9" s="91">
        <v>34</v>
      </c>
      <c r="H9" s="94">
        <v>12</v>
      </c>
      <c r="I9" s="94">
        <v>322</v>
      </c>
      <c r="J9" s="95">
        <f t="shared" si="1"/>
        <v>368</v>
      </c>
      <c r="K9" s="112">
        <v>21340.355833333331</v>
      </c>
      <c r="L9" s="112">
        <v>6753.7924999999996</v>
      </c>
      <c r="M9" s="112">
        <v>134940.51999999999</v>
      </c>
      <c r="N9" s="98">
        <f t="shared" si="2"/>
        <v>163034.66833333333</v>
      </c>
    </row>
    <row r="10" spans="1:14" x14ac:dyDescent="0.2">
      <c r="A10" s="4">
        <v>7</v>
      </c>
      <c r="B10" s="15" t="s">
        <v>10</v>
      </c>
      <c r="C10" s="91">
        <v>79</v>
      </c>
      <c r="D10" s="94">
        <v>24</v>
      </c>
      <c r="E10" s="94">
        <v>294</v>
      </c>
      <c r="F10" s="95">
        <f t="shared" si="0"/>
        <v>397</v>
      </c>
      <c r="G10" s="91">
        <v>53</v>
      </c>
      <c r="H10" s="94">
        <v>15</v>
      </c>
      <c r="I10" s="94">
        <v>168</v>
      </c>
      <c r="J10" s="95">
        <f t="shared" si="1"/>
        <v>236</v>
      </c>
      <c r="K10" s="112">
        <v>32210.641666666666</v>
      </c>
      <c r="L10" s="112">
        <v>6030.0716666666667</v>
      </c>
      <c r="M10" s="112">
        <v>73431.854166666657</v>
      </c>
      <c r="N10" s="98">
        <f t="shared" si="2"/>
        <v>111672.56749999999</v>
      </c>
    </row>
    <row r="11" spans="1:14" x14ac:dyDescent="0.2">
      <c r="A11" s="4">
        <v>8</v>
      </c>
      <c r="B11" s="15" t="s">
        <v>11</v>
      </c>
      <c r="C11" s="91">
        <v>60</v>
      </c>
      <c r="D11" s="94">
        <v>16</v>
      </c>
      <c r="E11" s="94">
        <v>567</v>
      </c>
      <c r="F11" s="95">
        <f t="shared" si="0"/>
        <v>643</v>
      </c>
      <c r="G11" s="91">
        <v>39</v>
      </c>
      <c r="H11" s="94">
        <v>8</v>
      </c>
      <c r="I11" s="94">
        <v>348</v>
      </c>
      <c r="J11" s="95">
        <f t="shared" si="1"/>
        <v>395</v>
      </c>
      <c r="K11" s="112">
        <v>22537.807499999999</v>
      </c>
      <c r="L11" s="112">
        <v>4957.3441666666668</v>
      </c>
      <c r="M11" s="112">
        <v>193345.42499999999</v>
      </c>
      <c r="N11" s="98">
        <f t="shared" si="2"/>
        <v>220840.57666666666</v>
      </c>
    </row>
    <row r="12" spans="1:14" x14ac:dyDescent="0.2">
      <c r="A12" s="4">
        <v>9</v>
      </c>
      <c r="B12" s="15" t="s">
        <v>12</v>
      </c>
      <c r="C12" s="91">
        <v>29</v>
      </c>
      <c r="D12" s="94">
        <v>10</v>
      </c>
      <c r="E12" s="94">
        <v>330</v>
      </c>
      <c r="F12" s="95">
        <f t="shared" si="0"/>
        <v>369</v>
      </c>
      <c r="G12" s="91">
        <v>17</v>
      </c>
      <c r="H12" s="94">
        <v>6</v>
      </c>
      <c r="I12" s="94">
        <v>221</v>
      </c>
      <c r="J12" s="95">
        <f t="shared" si="1"/>
        <v>244</v>
      </c>
      <c r="K12" s="112">
        <v>4735.2283333333326</v>
      </c>
      <c r="L12" s="112">
        <v>3287.31</v>
      </c>
      <c r="M12" s="112">
        <v>82442.57666666666</v>
      </c>
      <c r="N12" s="98">
        <f t="shared" si="2"/>
        <v>90465.114999999991</v>
      </c>
    </row>
    <row r="13" spans="1:14" x14ac:dyDescent="0.2">
      <c r="A13" s="4">
        <v>10</v>
      </c>
      <c r="B13" s="15" t="s">
        <v>13</v>
      </c>
      <c r="C13" s="91">
        <v>133</v>
      </c>
      <c r="D13" s="94">
        <v>35</v>
      </c>
      <c r="E13" s="94">
        <v>527</v>
      </c>
      <c r="F13" s="95">
        <f t="shared" si="0"/>
        <v>695</v>
      </c>
      <c r="G13" s="91">
        <v>75</v>
      </c>
      <c r="H13" s="94">
        <v>23</v>
      </c>
      <c r="I13" s="94">
        <v>334</v>
      </c>
      <c r="J13" s="95">
        <f t="shared" si="1"/>
        <v>432</v>
      </c>
      <c r="K13" s="112">
        <v>47151.996666666659</v>
      </c>
      <c r="L13" s="112">
        <v>10891.800833333333</v>
      </c>
      <c r="M13" s="112">
        <v>149112.12333333332</v>
      </c>
      <c r="N13" s="98">
        <f t="shared" si="2"/>
        <v>207155.92083333331</v>
      </c>
    </row>
    <row r="14" spans="1:14" x14ac:dyDescent="0.2">
      <c r="A14" s="4">
        <v>11</v>
      </c>
      <c r="B14" s="15" t="s">
        <v>14</v>
      </c>
      <c r="C14" s="91">
        <v>8</v>
      </c>
      <c r="D14" s="94">
        <v>4</v>
      </c>
      <c r="E14" s="94">
        <v>70</v>
      </c>
      <c r="F14" s="95">
        <f t="shared" si="0"/>
        <v>82</v>
      </c>
      <c r="G14" s="91">
        <v>4</v>
      </c>
      <c r="H14" s="100">
        <v>2</v>
      </c>
      <c r="I14" s="94">
        <v>46</v>
      </c>
      <c r="J14" s="95">
        <f t="shared" si="1"/>
        <v>52</v>
      </c>
      <c r="K14" s="112">
        <v>1689.8808333333334</v>
      </c>
      <c r="L14" s="113">
        <v>370.12083333333328</v>
      </c>
      <c r="M14" s="112">
        <v>11690.585833333333</v>
      </c>
      <c r="N14" s="98">
        <f t="shared" si="2"/>
        <v>13750.5875</v>
      </c>
    </row>
    <row r="15" spans="1:14" x14ac:dyDescent="0.2">
      <c r="A15" s="4">
        <v>12</v>
      </c>
      <c r="B15" s="15" t="s">
        <v>15</v>
      </c>
      <c r="C15" s="91">
        <v>177</v>
      </c>
      <c r="D15" s="94">
        <v>64</v>
      </c>
      <c r="E15" s="94">
        <v>857</v>
      </c>
      <c r="F15" s="95">
        <f t="shared" si="0"/>
        <v>1098</v>
      </c>
      <c r="G15" s="91">
        <v>89</v>
      </c>
      <c r="H15" s="94">
        <v>30</v>
      </c>
      <c r="I15" s="94">
        <v>535</v>
      </c>
      <c r="J15" s="95">
        <f t="shared" si="1"/>
        <v>654</v>
      </c>
      <c r="K15" s="112">
        <v>68801.828333333324</v>
      </c>
      <c r="L15" s="113">
        <v>20303.432499999999</v>
      </c>
      <c r="M15" s="112">
        <v>258100.2233333333</v>
      </c>
      <c r="N15" s="98">
        <f t="shared" si="2"/>
        <v>347205.48416666663</v>
      </c>
    </row>
    <row r="16" spans="1:14" x14ac:dyDescent="0.2">
      <c r="A16" s="4">
        <v>13</v>
      </c>
      <c r="B16" s="15" t="s">
        <v>16</v>
      </c>
      <c r="C16" s="91">
        <v>228</v>
      </c>
      <c r="D16" s="94">
        <v>28</v>
      </c>
      <c r="E16" s="94">
        <v>550</v>
      </c>
      <c r="F16" s="95">
        <f t="shared" si="0"/>
        <v>806</v>
      </c>
      <c r="G16" s="91">
        <v>123</v>
      </c>
      <c r="H16" s="94">
        <v>20</v>
      </c>
      <c r="I16" s="94">
        <v>332</v>
      </c>
      <c r="J16" s="95">
        <f t="shared" si="1"/>
        <v>475</v>
      </c>
      <c r="K16" s="112">
        <v>133632.51416666666</v>
      </c>
      <c r="L16" s="112">
        <v>13881.486666666666</v>
      </c>
      <c r="M16" s="112">
        <v>243461.25916666666</v>
      </c>
      <c r="N16" s="98">
        <f t="shared" si="2"/>
        <v>390975.26</v>
      </c>
    </row>
    <row r="17" spans="1:14" x14ac:dyDescent="0.2">
      <c r="A17" s="4">
        <v>14</v>
      </c>
      <c r="B17" s="15" t="s">
        <v>17</v>
      </c>
      <c r="C17" s="91">
        <v>11</v>
      </c>
      <c r="D17" s="94">
        <v>1</v>
      </c>
      <c r="E17" s="94">
        <v>114</v>
      </c>
      <c r="F17" s="95">
        <f t="shared" si="0"/>
        <v>126</v>
      </c>
      <c r="G17" s="91">
        <v>9</v>
      </c>
      <c r="H17" s="94">
        <v>1</v>
      </c>
      <c r="I17" s="94">
        <v>68</v>
      </c>
      <c r="J17" s="95">
        <f t="shared" si="1"/>
        <v>78</v>
      </c>
      <c r="K17" s="112">
        <v>2336.1433333333334</v>
      </c>
      <c r="L17" s="112">
        <v>153.4758333333333</v>
      </c>
      <c r="M17" s="112">
        <v>25073.251666666667</v>
      </c>
      <c r="N17" s="98">
        <f t="shared" si="2"/>
        <v>27562.870833333334</v>
      </c>
    </row>
    <row r="18" spans="1:14" x14ac:dyDescent="0.2">
      <c r="A18" s="4">
        <v>15</v>
      </c>
      <c r="B18" s="15" t="s">
        <v>18</v>
      </c>
      <c r="C18" s="91">
        <v>355</v>
      </c>
      <c r="D18" s="94">
        <v>97</v>
      </c>
      <c r="E18" s="94">
        <v>1377</v>
      </c>
      <c r="F18" s="95">
        <f t="shared" si="0"/>
        <v>1829</v>
      </c>
      <c r="G18" s="91">
        <v>191</v>
      </c>
      <c r="H18" s="94">
        <v>56</v>
      </c>
      <c r="I18" s="94">
        <v>840</v>
      </c>
      <c r="J18" s="95">
        <f t="shared" si="1"/>
        <v>1087</v>
      </c>
      <c r="K18" s="112">
        <v>189063.875</v>
      </c>
      <c r="L18" s="112">
        <v>41496.953333333331</v>
      </c>
      <c r="M18" s="112">
        <v>506006.98416666663</v>
      </c>
      <c r="N18" s="98">
        <f t="shared" si="2"/>
        <v>736567.8125</v>
      </c>
    </row>
    <row r="19" spans="1:14" x14ac:dyDescent="0.2">
      <c r="A19" s="4">
        <v>16</v>
      </c>
      <c r="B19" s="15" t="s">
        <v>19</v>
      </c>
      <c r="C19" s="91">
        <v>1179</v>
      </c>
      <c r="D19" s="94">
        <v>205</v>
      </c>
      <c r="E19" s="94">
        <v>2220</v>
      </c>
      <c r="F19" s="95">
        <f t="shared" si="0"/>
        <v>3604</v>
      </c>
      <c r="G19" s="91">
        <v>658</v>
      </c>
      <c r="H19" s="94">
        <v>105</v>
      </c>
      <c r="I19" s="94">
        <v>1331</v>
      </c>
      <c r="J19" s="95">
        <f t="shared" si="1"/>
        <v>2094</v>
      </c>
      <c r="K19" s="112">
        <v>539113.73749999993</v>
      </c>
      <c r="L19" s="112">
        <v>76127.003333333327</v>
      </c>
      <c r="M19" s="112">
        <v>747333.55666666664</v>
      </c>
      <c r="N19" s="98">
        <f t="shared" si="2"/>
        <v>1362574.2974999999</v>
      </c>
    </row>
    <row r="20" spans="1:14" x14ac:dyDescent="0.2">
      <c r="A20" s="4">
        <v>17</v>
      </c>
      <c r="B20" s="15" t="s">
        <v>20</v>
      </c>
      <c r="C20" s="91">
        <v>14</v>
      </c>
      <c r="D20" s="94">
        <v>6</v>
      </c>
      <c r="E20" s="94">
        <v>166</v>
      </c>
      <c r="F20" s="95">
        <f t="shared" si="0"/>
        <v>186</v>
      </c>
      <c r="G20" s="91">
        <v>7</v>
      </c>
      <c r="H20" s="94">
        <v>3</v>
      </c>
      <c r="I20" s="94">
        <v>105</v>
      </c>
      <c r="J20" s="95">
        <f t="shared" si="1"/>
        <v>115</v>
      </c>
      <c r="K20" s="112">
        <v>3101.9733333333334</v>
      </c>
      <c r="L20" s="112">
        <v>1256.3633333333332</v>
      </c>
      <c r="M20" s="112">
        <v>40295.374166666668</v>
      </c>
      <c r="N20" s="98">
        <f t="shared" si="2"/>
        <v>44653.710833333331</v>
      </c>
    </row>
    <row r="21" spans="1:14" x14ac:dyDescent="0.2">
      <c r="A21" s="4">
        <v>18</v>
      </c>
      <c r="B21" s="15" t="s">
        <v>21</v>
      </c>
      <c r="C21" s="91">
        <v>73</v>
      </c>
      <c r="D21" s="94">
        <v>19</v>
      </c>
      <c r="E21" s="94">
        <v>342</v>
      </c>
      <c r="F21" s="95">
        <f t="shared" si="0"/>
        <v>434</v>
      </c>
      <c r="G21" s="91">
        <v>35</v>
      </c>
      <c r="H21" s="94">
        <v>11</v>
      </c>
      <c r="I21" s="94">
        <v>178</v>
      </c>
      <c r="J21" s="95">
        <f t="shared" si="1"/>
        <v>224</v>
      </c>
      <c r="K21" s="112">
        <v>16520.291666666664</v>
      </c>
      <c r="L21" s="112">
        <v>4299.7608333333337</v>
      </c>
      <c r="M21" s="112">
        <v>75273.37999999999</v>
      </c>
      <c r="N21" s="98">
        <f t="shared" si="2"/>
        <v>96093.432499999995</v>
      </c>
    </row>
    <row r="22" spans="1:14" x14ac:dyDescent="0.2">
      <c r="A22" s="4">
        <v>19</v>
      </c>
      <c r="B22" s="15" t="s">
        <v>22</v>
      </c>
      <c r="C22" s="91">
        <v>32</v>
      </c>
      <c r="D22" s="94">
        <v>23</v>
      </c>
      <c r="E22" s="94">
        <v>235</v>
      </c>
      <c r="F22" s="95">
        <f t="shared" si="0"/>
        <v>290</v>
      </c>
      <c r="G22" s="91">
        <v>16</v>
      </c>
      <c r="H22" s="94">
        <v>12</v>
      </c>
      <c r="I22" s="94">
        <v>143</v>
      </c>
      <c r="J22" s="95">
        <f t="shared" si="1"/>
        <v>171</v>
      </c>
      <c r="K22" s="112">
        <v>10080.925833333333</v>
      </c>
      <c r="L22" s="112">
        <v>6355.3966666666665</v>
      </c>
      <c r="M22" s="112">
        <v>56048.763333333329</v>
      </c>
      <c r="N22" s="98">
        <f t="shared" si="2"/>
        <v>72485.085833333331</v>
      </c>
    </row>
    <row r="23" spans="1:14" x14ac:dyDescent="0.2">
      <c r="A23" s="4">
        <v>20</v>
      </c>
      <c r="B23" s="16" t="s">
        <v>23</v>
      </c>
      <c r="C23" s="91">
        <v>2</v>
      </c>
      <c r="D23" s="94">
        <v>6</v>
      </c>
      <c r="E23" s="94">
        <v>174</v>
      </c>
      <c r="F23" s="95">
        <f t="shared" si="0"/>
        <v>182</v>
      </c>
      <c r="G23" s="91">
        <v>1</v>
      </c>
      <c r="H23" s="94">
        <v>4</v>
      </c>
      <c r="I23" s="94">
        <v>120</v>
      </c>
      <c r="J23" s="95">
        <f t="shared" si="1"/>
        <v>125</v>
      </c>
      <c r="K23" s="112">
        <v>610.13333333333333</v>
      </c>
      <c r="L23" s="112">
        <v>2157.3066666666664</v>
      </c>
      <c r="M23" s="112">
        <v>43483.78666666666</v>
      </c>
      <c r="N23" s="98">
        <f t="shared" si="2"/>
        <v>46251.226666666662</v>
      </c>
    </row>
    <row r="24" spans="1:14" x14ac:dyDescent="0.2">
      <c r="A24" s="4">
        <v>21</v>
      </c>
      <c r="B24" s="16" t="s">
        <v>24</v>
      </c>
      <c r="C24" s="91">
        <v>120</v>
      </c>
      <c r="D24" s="94">
        <v>54</v>
      </c>
      <c r="E24" s="94">
        <v>634</v>
      </c>
      <c r="F24" s="95">
        <f t="shared" si="0"/>
        <v>808</v>
      </c>
      <c r="G24" s="91">
        <v>61</v>
      </c>
      <c r="H24" s="94">
        <v>29</v>
      </c>
      <c r="I24" s="94">
        <v>385</v>
      </c>
      <c r="J24" s="95">
        <f t="shared" si="1"/>
        <v>475</v>
      </c>
      <c r="K24" s="112">
        <v>32184.164999999997</v>
      </c>
      <c r="L24" s="112">
        <v>16802.586666666666</v>
      </c>
      <c r="M24" s="112">
        <v>146523.31416666668</v>
      </c>
      <c r="N24" s="98">
        <f t="shared" si="2"/>
        <v>195510.06583333336</v>
      </c>
    </row>
    <row r="25" spans="1:14" x14ac:dyDescent="0.2">
      <c r="A25" s="4">
        <v>22</v>
      </c>
      <c r="B25" s="15" t="s">
        <v>25</v>
      </c>
      <c r="C25" s="91">
        <v>99</v>
      </c>
      <c r="D25" s="94">
        <v>42</v>
      </c>
      <c r="E25" s="94">
        <v>677</v>
      </c>
      <c r="F25" s="95">
        <f t="shared" si="0"/>
        <v>818</v>
      </c>
      <c r="G25" s="91">
        <v>63</v>
      </c>
      <c r="H25" s="94">
        <v>24</v>
      </c>
      <c r="I25" s="94">
        <v>425</v>
      </c>
      <c r="J25" s="95">
        <f t="shared" si="1"/>
        <v>512</v>
      </c>
      <c r="K25" s="112">
        <v>31708.798333333332</v>
      </c>
      <c r="L25" s="112">
        <v>9249.1641666666674</v>
      </c>
      <c r="M25" s="112">
        <v>149482.7208333333</v>
      </c>
      <c r="N25" s="98">
        <f t="shared" si="2"/>
        <v>190440.68333333329</v>
      </c>
    </row>
    <row r="26" spans="1:14" x14ac:dyDescent="0.2">
      <c r="A26" s="4">
        <v>23</v>
      </c>
      <c r="B26" s="15" t="s">
        <v>26</v>
      </c>
      <c r="C26" s="91">
        <v>13</v>
      </c>
      <c r="D26" s="94">
        <v>6</v>
      </c>
      <c r="E26" s="94">
        <v>224</v>
      </c>
      <c r="F26" s="95">
        <f t="shared" si="0"/>
        <v>243</v>
      </c>
      <c r="G26" s="91">
        <v>9</v>
      </c>
      <c r="H26" s="94">
        <v>3</v>
      </c>
      <c r="I26" s="94">
        <v>147</v>
      </c>
      <c r="J26" s="95">
        <f t="shared" si="1"/>
        <v>159</v>
      </c>
      <c r="K26" s="112">
        <v>4444.3533333333326</v>
      </c>
      <c r="L26" s="112">
        <v>1800.5108333333333</v>
      </c>
      <c r="M26" s="112">
        <v>52103.696666666663</v>
      </c>
      <c r="N26" s="98">
        <f t="shared" si="2"/>
        <v>58348.560833333329</v>
      </c>
    </row>
    <row r="27" spans="1:14" x14ac:dyDescent="0.2">
      <c r="A27" s="4">
        <v>30</v>
      </c>
      <c r="B27" s="15" t="s">
        <v>27</v>
      </c>
      <c r="C27" s="91">
        <v>3337</v>
      </c>
      <c r="D27" s="94">
        <v>773</v>
      </c>
      <c r="E27" s="94">
        <v>2608</v>
      </c>
      <c r="F27" s="95">
        <f t="shared" si="0"/>
        <v>6718</v>
      </c>
      <c r="G27" s="91">
        <v>2040</v>
      </c>
      <c r="H27" s="94">
        <v>479</v>
      </c>
      <c r="I27" s="94">
        <v>1602</v>
      </c>
      <c r="J27" s="95">
        <f t="shared" si="1"/>
        <v>4121</v>
      </c>
      <c r="K27" s="112">
        <v>1405085.3049999999</v>
      </c>
      <c r="L27" s="112">
        <v>273059.20416666666</v>
      </c>
      <c r="M27" s="112">
        <v>783576.61416666664</v>
      </c>
      <c r="N27" s="98">
        <f t="shared" si="2"/>
        <v>2461721.1233333331</v>
      </c>
    </row>
    <row r="28" spans="1:14" x14ac:dyDescent="0.2">
      <c r="A28" s="1"/>
      <c r="B28" s="27" t="s">
        <v>3</v>
      </c>
      <c r="C28" s="101">
        <f t="shared" ref="C28:N28" si="3">SUM(C4:C27)</f>
        <v>7080</v>
      </c>
      <c r="D28" s="101">
        <f t="shared" si="3"/>
        <v>1652</v>
      </c>
      <c r="E28" s="101">
        <f t="shared" si="3"/>
        <v>17050</v>
      </c>
      <c r="F28" s="102">
        <f t="shared" si="3"/>
        <v>25782</v>
      </c>
      <c r="G28" s="103">
        <f t="shared" si="3"/>
        <v>4132</v>
      </c>
      <c r="H28" s="103">
        <f t="shared" si="3"/>
        <v>973</v>
      </c>
      <c r="I28" s="103">
        <f t="shared" si="3"/>
        <v>10519</v>
      </c>
      <c r="J28" s="104">
        <f t="shared" si="3"/>
        <v>15624</v>
      </c>
      <c r="K28" s="105">
        <f>SUM(K4:K27)</f>
        <v>3019248.1583333332</v>
      </c>
      <c r="L28" s="105">
        <f>SUM(L4:L27)</f>
        <v>577671.72666666657</v>
      </c>
      <c r="M28" s="105">
        <f>SUM(M4:M27)</f>
        <v>5248902.0566666657</v>
      </c>
      <c r="N28" s="106">
        <f t="shared" si="3"/>
        <v>8845821.9416666646</v>
      </c>
    </row>
    <row r="29" spans="1:14" x14ac:dyDescent="0.2">
      <c r="N29" s="49"/>
    </row>
    <row r="30" spans="1:14" x14ac:dyDescent="0.2">
      <c r="E30" s="70"/>
      <c r="N30" s="49"/>
    </row>
    <row r="31" spans="1:14" x14ac:dyDescent="0.2">
      <c r="K31" s="107"/>
      <c r="L31" s="108"/>
      <c r="M31" s="49"/>
      <c r="N31" s="49"/>
    </row>
    <row r="32" spans="1:14" x14ac:dyDescent="0.2">
      <c r="L32" s="108"/>
      <c r="N32" s="49"/>
    </row>
    <row r="33" spans="8:14" x14ac:dyDescent="0.2">
      <c r="H33" s="91"/>
      <c r="L33" s="110"/>
      <c r="N33" s="49"/>
    </row>
    <row r="34" spans="8:14" x14ac:dyDescent="0.2">
      <c r="H34" s="18"/>
      <c r="L34" s="109"/>
      <c r="N34" s="49"/>
    </row>
    <row r="35" spans="8:14" x14ac:dyDescent="0.2">
      <c r="H35" s="18"/>
      <c r="L35" s="109"/>
      <c r="N35" s="49"/>
    </row>
    <row r="36" spans="8:14" x14ac:dyDescent="0.2">
      <c r="H36" s="18"/>
      <c r="L36" s="109"/>
      <c r="N36" s="49"/>
    </row>
    <row r="37" spans="8:14" x14ac:dyDescent="0.2">
      <c r="H37" s="18"/>
      <c r="L37" s="109"/>
      <c r="N37" s="49"/>
    </row>
    <row r="38" spans="8:14" x14ac:dyDescent="0.2">
      <c r="H38" s="18"/>
      <c r="L38" s="109"/>
      <c r="N38" s="49"/>
    </row>
    <row r="39" spans="8:14" x14ac:dyDescent="0.2">
      <c r="H39" s="18"/>
      <c r="L39" s="109"/>
      <c r="N39" s="49"/>
    </row>
    <row r="40" spans="8:14" x14ac:dyDescent="0.2">
      <c r="H40" s="18"/>
      <c r="L40" s="109"/>
      <c r="N40" s="49"/>
    </row>
    <row r="41" spans="8:14" x14ac:dyDescent="0.2">
      <c r="H41" s="18"/>
      <c r="L41" s="109"/>
      <c r="N41" s="49"/>
    </row>
    <row r="42" spans="8:14" x14ac:dyDescent="0.2">
      <c r="H42" s="18"/>
      <c r="L42" s="109"/>
      <c r="N42" s="49"/>
    </row>
    <row r="43" spans="8:14" x14ac:dyDescent="0.2">
      <c r="H43" s="18"/>
      <c r="L43" s="109"/>
      <c r="N43" s="49"/>
    </row>
    <row r="44" spans="8:14" x14ac:dyDescent="0.2">
      <c r="H44" s="18"/>
      <c r="L44" s="109"/>
      <c r="N44" s="49"/>
    </row>
    <row r="45" spans="8:14" x14ac:dyDescent="0.2">
      <c r="H45" s="18"/>
      <c r="L45" s="109"/>
      <c r="N45" s="49"/>
    </row>
    <row r="46" spans="8:14" x14ac:dyDescent="0.2">
      <c r="H46" s="18"/>
      <c r="L46" s="109"/>
      <c r="N46" s="49"/>
    </row>
    <row r="47" spans="8:14" x14ac:dyDescent="0.2">
      <c r="H47" s="18"/>
      <c r="L47" s="109"/>
      <c r="N47" s="49"/>
    </row>
    <row r="48" spans="8:14" x14ac:dyDescent="0.2">
      <c r="H48" s="18"/>
      <c r="L48" s="109"/>
      <c r="N48" s="49"/>
    </row>
    <row r="49" spans="4:14" x14ac:dyDescent="0.2">
      <c r="H49" s="18"/>
      <c r="L49" s="109"/>
      <c r="N49" s="49"/>
    </row>
    <row r="50" spans="4:14" x14ac:dyDescent="0.2">
      <c r="H50" s="18"/>
      <c r="L50" s="109"/>
      <c r="N50" s="49"/>
    </row>
    <row r="51" spans="4:14" x14ac:dyDescent="0.2">
      <c r="H51" s="18"/>
      <c r="L51" s="109"/>
      <c r="N51" s="49"/>
    </row>
    <row r="52" spans="4:14" x14ac:dyDescent="0.2">
      <c r="H52" s="18"/>
      <c r="L52" s="109"/>
      <c r="N52" s="49"/>
    </row>
    <row r="53" spans="4:14" x14ac:dyDescent="0.2">
      <c r="H53" s="18"/>
      <c r="L53" s="109"/>
      <c r="N53" s="49"/>
    </row>
    <row r="54" spans="4:14" x14ac:dyDescent="0.2">
      <c r="H54" s="18"/>
      <c r="L54" s="109"/>
      <c r="N54" s="49"/>
    </row>
    <row r="55" spans="4:14" x14ac:dyDescent="0.2">
      <c r="H55" s="18"/>
      <c r="N55" s="49"/>
    </row>
    <row r="56" spans="4:14" x14ac:dyDescent="0.2">
      <c r="D56" s="18"/>
      <c r="G56" s="18"/>
      <c r="H56" s="18"/>
      <c r="J56" s="18"/>
      <c r="K56" s="18"/>
    </row>
    <row r="58" spans="4:14" x14ac:dyDescent="0.2">
      <c r="L58" s="49"/>
      <c r="M58" s="49"/>
    </row>
    <row r="59" spans="4:14" x14ac:dyDescent="0.2">
      <c r="L59" s="49"/>
      <c r="M59" s="49"/>
    </row>
    <row r="60" spans="4:14" x14ac:dyDescent="0.2">
      <c r="L60" s="49"/>
      <c r="M60" s="49"/>
    </row>
    <row r="61" spans="4:14" x14ac:dyDescent="0.2">
      <c r="L61" s="49"/>
      <c r="M61" s="49"/>
    </row>
    <row r="62" spans="4:14" x14ac:dyDescent="0.2">
      <c r="L62" s="39"/>
      <c r="M62" s="49"/>
    </row>
    <row r="63" spans="4:14" x14ac:dyDescent="0.2">
      <c r="L63" s="49"/>
      <c r="M63" s="49"/>
    </row>
    <row r="64" spans="4:14" x14ac:dyDescent="0.2">
      <c r="L64" s="49"/>
      <c r="M64" s="49"/>
    </row>
    <row r="65" spans="12:13" x14ac:dyDescent="0.2">
      <c r="L65" s="49"/>
      <c r="M65" s="49"/>
    </row>
    <row r="66" spans="12:13" x14ac:dyDescent="0.2">
      <c r="L66" s="49"/>
      <c r="M66" s="49"/>
    </row>
    <row r="67" spans="12:13" x14ac:dyDescent="0.2">
      <c r="L67" s="49"/>
      <c r="M67" s="49"/>
    </row>
    <row r="68" spans="12:13" x14ac:dyDescent="0.2">
      <c r="L68" s="39"/>
      <c r="M68" s="49"/>
    </row>
    <row r="69" spans="12:13" x14ac:dyDescent="0.2">
      <c r="L69" s="39"/>
      <c r="M69" s="49"/>
    </row>
    <row r="70" spans="12:13" x14ac:dyDescent="0.2">
      <c r="L70" s="49"/>
      <c r="M70" s="49"/>
    </row>
    <row r="71" spans="12:13" x14ac:dyDescent="0.2">
      <c r="L71" s="49"/>
      <c r="M71" s="49"/>
    </row>
    <row r="72" spans="12:13" x14ac:dyDescent="0.2">
      <c r="L72" s="49"/>
      <c r="M72" s="49"/>
    </row>
    <row r="73" spans="12:13" x14ac:dyDescent="0.2">
      <c r="L73" s="49"/>
      <c r="M73" s="49"/>
    </row>
    <row r="74" spans="12:13" x14ac:dyDescent="0.2">
      <c r="L74" s="49"/>
      <c r="M74" s="49"/>
    </row>
    <row r="75" spans="12:13" x14ac:dyDescent="0.2">
      <c r="L75" s="49"/>
      <c r="M75" s="49"/>
    </row>
    <row r="76" spans="12:13" x14ac:dyDescent="0.2">
      <c r="L76" s="49"/>
      <c r="M76" s="49"/>
    </row>
    <row r="77" spans="12:13" x14ac:dyDescent="0.2">
      <c r="L77" s="49"/>
      <c r="M77" s="49"/>
    </row>
    <row r="78" spans="12:13" x14ac:dyDescent="0.2">
      <c r="L78" s="49"/>
      <c r="M78" s="49"/>
    </row>
    <row r="79" spans="12:13" x14ac:dyDescent="0.2">
      <c r="L79" s="49"/>
      <c r="M79" s="49"/>
    </row>
    <row r="80" spans="12:13" x14ac:dyDescent="0.2">
      <c r="L80" s="49"/>
      <c r="M80" s="49"/>
    </row>
    <row r="81" spans="11:13" x14ac:dyDescent="0.2">
      <c r="K81" s="49"/>
      <c r="L81" s="49"/>
      <c r="M81" s="49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workbookViewId="0"/>
  </sheetViews>
  <sheetFormatPr defaultRowHeight="15" x14ac:dyDescent="0.2"/>
  <cols>
    <col min="1" max="1" width="3.33203125" customWidth="1"/>
    <col min="2" max="2" width="11" customWidth="1"/>
    <col min="3" max="3" width="7.33203125" customWidth="1"/>
    <col min="4" max="4" width="6.6640625" customWidth="1"/>
    <col min="5" max="5" width="7.44140625" customWidth="1"/>
    <col min="6" max="6" width="7.5546875" customWidth="1"/>
    <col min="7" max="7" width="7.109375" customWidth="1"/>
    <col min="8" max="8" width="6.5546875" bestFit="1" customWidth="1"/>
    <col min="9" max="9" width="8.21875" bestFit="1" customWidth="1"/>
    <col min="10" max="10" width="7.44140625" customWidth="1"/>
    <col min="11" max="11" width="13.33203125" customWidth="1"/>
    <col min="12" max="12" width="12.21875" customWidth="1"/>
    <col min="13" max="13" width="13.5546875" customWidth="1"/>
    <col min="14" max="14" width="11.44140625" customWidth="1"/>
    <col min="15" max="15" width="3.109375" customWidth="1"/>
  </cols>
  <sheetData>
    <row r="1" spans="1:14" ht="15.75" x14ac:dyDescent="0.25">
      <c r="D1" s="13" t="s">
        <v>76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 s="94">
        <v>42</v>
      </c>
      <c r="D4" s="94">
        <v>29</v>
      </c>
      <c r="E4" s="94">
        <v>366</v>
      </c>
      <c r="F4" s="95">
        <f t="shared" ref="F4:F27" si="0">SUM(C4:E4)</f>
        <v>437</v>
      </c>
      <c r="G4" s="94">
        <v>21</v>
      </c>
      <c r="H4" s="91">
        <v>17</v>
      </c>
      <c r="I4" s="94">
        <v>229</v>
      </c>
      <c r="J4" s="95">
        <f t="shared" ref="J4:J27" si="1">SUM(G4:I4)</f>
        <v>267</v>
      </c>
      <c r="K4" s="111">
        <v>10464.761666666667</v>
      </c>
      <c r="L4" s="112">
        <v>6708.8341666666665</v>
      </c>
      <c r="M4" s="112">
        <v>71567.794999999998</v>
      </c>
      <c r="N4" s="98">
        <f>SUM(K4:M4)</f>
        <v>88741.390833333338</v>
      </c>
    </row>
    <row r="5" spans="1:14" x14ac:dyDescent="0.2">
      <c r="A5" s="4">
        <v>2</v>
      </c>
      <c r="B5" s="15" t="s">
        <v>5</v>
      </c>
      <c r="C5" s="94">
        <v>129</v>
      </c>
      <c r="D5" s="94">
        <v>52</v>
      </c>
      <c r="E5" s="94">
        <v>528</v>
      </c>
      <c r="F5" s="95">
        <f t="shared" si="0"/>
        <v>709</v>
      </c>
      <c r="G5" s="91">
        <v>75</v>
      </c>
      <c r="H5" s="94">
        <v>31</v>
      </c>
      <c r="I5" s="94">
        <v>331</v>
      </c>
      <c r="J5" s="95">
        <f t="shared" si="1"/>
        <v>437</v>
      </c>
      <c r="K5" s="112">
        <v>43856.377499999995</v>
      </c>
      <c r="L5" s="112">
        <v>15275.747499999999</v>
      </c>
      <c r="M5" s="112">
        <v>152055.0958333333</v>
      </c>
      <c r="N5" s="98">
        <f t="shared" ref="N5:N27" si="2">SUM(K5:M5)</f>
        <v>211187.2208333333</v>
      </c>
    </row>
    <row r="6" spans="1:14" x14ac:dyDescent="0.2">
      <c r="A6" s="4">
        <v>3</v>
      </c>
      <c r="B6" s="15" t="s">
        <v>6</v>
      </c>
      <c r="C6" s="94">
        <v>893</v>
      </c>
      <c r="D6" s="94">
        <v>149</v>
      </c>
      <c r="E6" s="94">
        <v>3303</v>
      </c>
      <c r="F6" s="95">
        <f t="shared" si="0"/>
        <v>4345</v>
      </c>
      <c r="G6" s="91">
        <v>516</v>
      </c>
      <c r="H6" s="94">
        <v>85</v>
      </c>
      <c r="I6" s="94">
        <v>2061</v>
      </c>
      <c r="J6" s="95">
        <f t="shared" si="1"/>
        <v>2662</v>
      </c>
      <c r="K6" s="112">
        <v>379215.37333333335</v>
      </c>
      <c r="L6" s="112">
        <v>55046.528333333328</v>
      </c>
      <c r="M6" s="112">
        <v>1110082.4366666665</v>
      </c>
      <c r="N6" s="98">
        <f t="shared" si="2"/>
        <v>1544344.3383333331</v>
      </c>
    </row>
    <row r="7" spans="1:14" x14ac:dyDescent="0.2">
      <c r="A7" s="4">
        <v>4</v>
      </c>
      <c r="B7" s="15" t="s">
        <v>7</v>
      </c>
      <c r="C7" s="94">
        <v>28</v>
      </c>
      <c r="D7" s="94">
        <v>4</v>
      </c>
      <c r="E7" s="94">
        <v>336</v>
      </c>
      <c r="F7" s="95">
        <f t="shared" si="0"/>
        <v>368</v>
      </c>
      <c r="G7" s="91">
        <v>18</v>
      </c>
      <c r="H7" s="94">
        <v>4</v>
      </c>
      <c r="I7" s="94">
        <v>197</v>
      </c>
      <c r="J7" s="95">
        <f t="shared" si="1"/>
        <v>219</v>
      </c>
      <c r="K7" s="112">
        <v>13589.127499999999</v>
      </c>
      <c r="L7" s="112">
        <v>2104.4508333333333</v>
      </c>
      <c r="M7" s="112">
        <v>100150.20166666666</v>
      </c>
      <c r="N7" s="98">
        <f t="shared" si="2"/>
        <v>115843.78</v>
      </c>
    </row>
    <row r="8" spans="1:14" x14ac:dyDescent="0.2">
      <c r="A8" s="4">
        <v>5</v>
      </c>
      <c r="B8" s="15" t="s">
        <v>8</v>
      </c>
      <c r="C8" s="94">
        <v>23</v>
      </c>
      <c r="D8" s="94">
        <v>14</v>
      </c>
      <c r="E8" s="94">
        <v>221</v>
      </c>
      <c r="F8" s="95">
        <f t="shared" si="0"/>
        <v>258</v>
      </c>
      <c r="G8" s="91">
        <v>13</v>
      </c>
      <c r="H8" s="94">
        <v>6</v>
      </c>
      <c r="I8" s="94">
        <v>128</v>
      </c>
      <c r="J8" s="95">
        <f t="shared" si="1"/>
        <v>147</v>
      </c>
      <c r="K8" s="112">
        <v>5996.0874999999996</v>
      </c>
      <c r="L8" s="113">
        <v>2642.7158333333332</v>
      </c>
      <c r="M8" s="112">
        <v>46968.252499999995</v>
      </c>
      <c r="N8" s="98">
        <f t="shared" si="2"/>
        <v>55607.055833333332</v>
      </c>
    </row>
    <row r="9" spans="1:14" x14ac:dyDescent="0.2">
      <c r="A9" s="4">
        <v>6</v>
      </c>
      <c r="B9" s="15" t="s">
        <v>9</v>
      </c>
      <c r="C9" s="94">
        <v>67</v>
      </c>
      <c r="D9" s="94">
        <v>20</v>
      </c>
      <c r="E9" s="94">
        <v>482</v>
      </c>
      <c r="F9" s="95">
        <f t="shared" si="0"/>
        <v>569</v>
      </c>
      <c r="G9" s="91">
        <v>38</v>
      </c>
      <c r="H9" s="94">
        <v>11</v>
      </c>
      <c r="I9" s="94">
        <v>330</v>
      </c>
      <c r="J9" s="95">
        <f t="shared" si="1"/>
        <v>379</v>
      </c>
      <c r="K9" s="112">
        <v>24323.454999999998</v>
      </c>
      <c r="L9" s="112">
        <v>7031.6783333333324</v>
      </c>
      <c r="M9" s="112">
        <v>142539.95166666666</v>
      </c>
      <c r="N9" s="98">
        <f t="shared" si="2"/>
        <v>173895.08499999999</v>
      </c>
    </row>
    <row r="10" spans="1:14" x14ac:dyDescent="0.2">
      <c r="A10" s="4">
        <v>7</v>
      </c>
      <c r="B10" s="15" t="s">
        <v>10</v>
      </c>
      <c r="C10" s="94">
        <v>73</v>
      </c>
      <c r="D10" s="94">
        <v>31</v>
      </c>
      <c r="E10" s="94">
        <v>312</v>
      </c>
      <c r="F10" s="95">
        <f t="shared" si="0"/>
        <v>416</v>
      </c>
      <c r="G10" s="91">
        <v>52</v>
      </c>
      <c r="H10" s="94">
        <v>17</v>
      </c>
      <c r="I10" s="94">
        <v>180</v>
      </c>
      <c r="J10" s="95">
        <f t="shared" si="1"/>
        <v>249</v>
      </c>
      <c r="K10" s="112">
        <v>27204.374166666665</v>
      </c>
      <c r="L10" s="112">
        <v>8180.3691666666655</v>
      </c>
      <c r="M10" s="112">
        <v>76569.588333333319</v>
      </c>
      <c r="N10" s="98">
        <f t="shared" si="2"/>
        <v>111954.33166666665</v>
      </c>
    </row>
    <row r="11" spans="1:14" x14ac:dyDescent="0.2">
      <c r="A11" s="4">
        <v>8</v>
      </c>
      <c r="B11" s="15" t="s">
        <v>11</v>
      </c>
      <c r="C11" s="94">
        <v>54</v>
      </c>
      <c r="D11" s="94">
        <v>18</v>
      </c>
      <c r="E11" s="94">
        <v>618</v>
      </c>
      <c r="F11" s="95">
        <f t="shared" si="0"/>
        <v>690</v>
      </c>
      <c r="G11" s="91">
        <v>35</v>
      </c>
      <c r="H11" s="94">
        <v>9</v>
      </c>
      <c r="I11" s="94">
        <v>371</v>
      </c>
      <c r="J11" s="95">
        <f t="shared" si="1"/>
        <v>415</v>
      </c>
      <c r="K11" s="112">
        <v>18188.625</v>
      </c>
      <c r="L11" s="112">
        <v>5614.5158333333329</v>
      </c>
      <c r="M11" s="112">
        <v>196519.16916666666</v>
      </c>
      <c r="N11" s="98">
        <f t="shared" si="2"/>
        <v>220322.31</v>
      </c>
    </row>
    <row r="12" spans="1:14" x14ac:dyDescent="0.2">
      <c r="A12" s="4">
        <v>9</v>
      </c>
      <c r="B12" s="15" t="s">
        <v>12</v>
      </c>
      <c r="C12" s="94">
        <v>29</v>
      </c>
      <c r="D12" s="94">
        <v>10</v>
      </c>
      <c r="E12" s="94">
        <v>328</v>
      </c>
      <c r="F12" s="95">
        <f t="shared" si="0"/>
        <v>367</v>
      </c>
      <c r="G12" s="91">
        <v>17</v>
      </c>
      <c r="H12" s="94">
        <v>6</v>
      </c>
      <c r="I12" s="94">
        <v>222</v>
      </c>
      <c r="J12" s="95">
        <f t="shared" si="1"/>
        <v>245</v>
      </c>
      <c r="K12" s="112">
        <v>4427.3774999999996</v>
      </c>
      <c r="L12" s="112">
        <v>3115.6124999999997</v>
      </c>
      <c r="M12" s="112">
        <v>80257.189999999988</v>
      </c>
      <c r="N12" s="98">
        <f t="shared" si="2"/>
        <v>87800.18</v>
      </c>
    </row>
    <row r="13" spans="1:14" x14ac:dyDescent="0.2">
      <c r="A13" s="4">
        <v>10</v>
      </c>
      <c r="B13" s="15" t="s">
        <v>13</v>
      </c>
      <c r="C13" s="94">
        <v>139</v>
      </c>
      <c r="D13" s="94">
        <v>34</v>
      </c>
      <c r="E13" s="94">
        <v>509</v>
      </c>
      <c r="F13" s="95">
        <f t="shared" si="0"/>
        <v>682</v>
      </c>
      <c r="G13" s="91">
        <v>78</v>
      </c>
      <c r="H13" s="94">
        <v>20</v>
      </c>
      <c r="I13" s="94">
        <v>321</v>
      </c>
      <c r="J13" s="95">
        <f t="shared" si="1"/>
        <v>419</v>
      </c>
      <c r="K13" s="112">
        <v>49376.231666666659</v>
      </c>
      <c r="L13" s="112">
        <v>9875.3524999999991</v>
      </c>
      <c r="M13" s="112">
        <v>145619.30499999999</v>
      </c>
      <c r="N13" s="98">
        <f t="shared" si="2"/>
        <v>204870.88916666666</v>
      </c>
    </row>
    <row r="14" spans="1:14" x14ac:dyDescent="0.2">
      <c r="A14" s="4">
        <v>11</v>
      </c>
      <c r="B14" s="15" t="s">
        <v>14</v>
      </c>
      <c r="C14" s="94">
        <v>5</v>
      </c>
      <c r="D14" s="94">
        <v>2</v>
      </c>
      <c r="E14" s="94">
        <v>74</v>
      </c>
      <c r="F14" s="95">
        <f t="shared" si="0"/>
        <v>81</v>
      </c>
      <c r="G14" s="91">
        <v>3</v>
      </c>
      <c r="H14" s="94">
        <v>1</v>
      </c>
      <c r="I14" s="94">
        <v>49</v>
      </c>
      <c r="J14" s="95">
        <f t="shared" si="1"/>
        <v>53</v>
      </c>
      <c r="K14" s="112">
        <v>1383.4599999999998</v>
      </c>
      <c r="L14" s="113">
        <v>330.41666666666663</v>
      </c>
      <c r="M14" s="112">
        <v>9964.9224999999988</v>
      </c>
      <c r="N14" s="98">
        <f t="shared" si="2"/>
        <v>11678.799166666666</v>
      </c>
    </row>
    <row r="15" spans="1:14" x14ac:dyDescent="0.2">
      <c r="A15" s="4">
        <v>12</v>
      </c>
      <c r="B15" s="15" t="s">
        <v>15</v>
      </c>
      <c r="C15" s="94">
        <v>171</v>
      </c>
      <c r="D15" s="94">
        <v>64</v>
      </c>
      <c r="E15" s="94">
        <v>858</v>
      </c>
      <c r="F15" s="95">
        <f t="shared" si="0"/>
        <v>1093</v>
      </c>
      <c r="G15" s="91">
        <v>91</v>
      </c>
      <c r="H15" s="94">
        <v>30</v>
      </c>
      <c r="I15" s="94">
        <v>540</v>
      </c>
      <c r="J15" s="95">
        <f t="shared" si="1"/>
        <v>661</v>
      </c>
      <c r="K15" s="112">
        <v>63841.970833333333</v>
      </c>
      <c r="L15" s="113">
        <v>20585.077499999999</v>
      </c>
      <c r="M15" s="112">
        <v>247816.74666666667</v>
      </c>
      <c r="N15" s="98">
        <f t="shared" si="2"/>
        <v>332243.79500000004</v>
      </c>
    </row>
    <row r="16" spans="1:14" x14ac:dyDescent="0.2">
      <c r="A16" s="4">
        <v>13</v>
      </c>
      <c r="B16" s="15" t="s">
        <v>16</v>
      </c>
      <c r="C16" s="94">
        <v>231</v>
      </c>
      <c r="D16" s="94">
        <v>30</v>
      </c>
      <c r="E16" s="94">
        <v>564</v>
      </c>
      <c r="F16" s="95">
        <f t="shared" si="0"/>
        <v>825</v>
      </c>
      <c r="G16" s="91">
        <v>132</v>
      </c>
      <c r="H16" s="94">
        <v>22</v>
      </c>
      <c r="I16" s="94">
        <v>335</v>
      </c>
      <c r="J16" s="95">
        <f t="shared" si="1"/>
        <v>489</v>
      </c>
      <c r="K16" s="112">
        <v>129381.71999999999</v>
      </c>
      <c r="L16" s="112">
        <v>15389.605833333333</v>
      </c>
      <c r="M16" s="112">
        <v>242520.69833333333</v>
      </c>
      <c r="N16" s="98">
        <f t="shared" si="2"/>
        <v>387292.02416666667</v>
      </c>
    </row>
    <row r="17" spans="1:14" x14ac:dyDescent="0.2">
      <c r="A17" s="4">
        <v>14</v>
      </c>
      <c r="B17" s="15" t="s">
        <v>17</v>
      </c>
      <c r="C17" s="94">
        <v>12</v>
      </c>
      <c r="D17" s="94">
        <v>1</v>
      </c>
      <c r="E17" s="94">
        <v>113</v>
      </c>
      <c r="F17" s="95">
        <f t="shared" si="0"/>
        <v>126</v>
      </c>
      <c r="G17" s="91">
        <v>10</v>
      </c>
      <c r="H17" s="94">
        <v>1</v>
      </c>
      <c r="I17" s="94">
        <v>67</v>
      </c>
      <c r="J17" s="95">
        <f t="shared" si="1"/>
        <v>78</v>
      </c>
      <c r="K17" s="112">
        <v>2471.1266666666666</v>
      </c>
      <c r="L17" s="112">
        <v>153.4758333333333</v>
      </c>
      <c r="M17" s="112">
        <v>24767.979166666664</v>
      </c>
      <c r="N17" s="98">
        <f t="shared" si="2"/>
        <v>27392.581666666665</v>
      </c>
    </row>
    <row r="18" spans="1:14" x14ac:dyDescent="0.2">
      <c r="A18" s="4">
        <v>15</v>
      </c>
      <c r="B18" s="15" t="s">
        <v>18</v>
      </c>
      <c r="C18" s="94">
        <v>359</v>
      </c>
      <c r="D18" s="94">
        <v>103</v>
      </c>
      <c r="E18" s="94">
        <v>1449</v>
      </c>
      <c r="F18" s="95">
        <f t="shared" si="0"/>
        <v>1911</v>
      </c>
      <c r="G18" s="91">
        <v>195</v>
      </c>
      <c r="H18" s="94">
        <v>59</v>
      </c>
      <c r="I18" s="94">
        <v>890</v>
      </c>
      <c r="J18" s="95">
        <f t="shared" si="1"/>
        <v>1144</v>
      </c>
      <c r="K18" s="112">
        <v>188752.04833333331</v>
      </c>
      <c r="L18" s="112">
        <v>40448.416666666664</v>
      </c>
      <c r="M18" s="112">
        <v>522029.495</v>
      </c>
      <c r="N18" s="98">
        <f t="shared" si="2"/>
        <v>751229.96</v>
      </c>
    </row>
    <row r="19" spans="1:14" x14ac:dyDescent="0.2">
      <c r="A19" s="4">
        <v>16</v>
      </c>
      <c r="B19" s="15" t="s">
        <v>19</v>
      </c>
      <c r="C19" s="94">
        <v>1235</v>
      </c>
      <c r="D19" s="94">
        <v>212</v>
      </c>
      <c r="E19" s="94">
        <v>2328</v>
      </c>
      <c r="F19" s="95">
        <f t="shared" si="0"/>
        <v>3775</v>
      </c>
      <c r="G19" s="91">
        <v>683</v>
      </c>
      <c r="H19" s="94">
        <v>115</v>
      </c>
      <c r="I19" s="94">
        <v>1386</v>
      </c>
      <c r="J19" s="95">
        <f t="shared" si="1"/>
        <v>2184</v>
      </c>
      <c r="K19" s="112">
        <v>520380.9433333333</v>
      </c>
      <c r="L19" s="112">
        <v>76181.95</v>
      </c>
      <c r="M19" s="112">
        <v>754505.74333333329</v>
      </c>
      <c r="N19" s="98">
        <f t="shared" si="2"/>
        <v>1351068.6366666667</v>
      </c>
    </row>
    <row r="20" spans="1:14" x14ac:dyDescent="0.2">
      <c r="A20" s="4">
        <v>17</v>
      </c>
      <c r="B20" s="15" t="s">
        <v>20</v>
      </c>
      <c r="C20" s="94">
        <v>13</v>
      </c>
      <c r="D20" s="94">
        <v>9</v>
      </c>
      <c r="E20" s="94">
        <v>166</v>
      </c>
      <c r="F20" s="95">
        <f t="shared" si="0"/>
        <v>188</v>
      </c>
      <c r="G20" s="91">
        <v>5</v>
      </c>
      <c r="H20" s="94">
        <v>5</v>
      </c>
      <c r="I20" s="94">
        <v>104</v>
      </c>
      <c r="J20" s="95">
        <f t="shared" si="1"/>
        <v>114</v>
      </c>
      <c r="K20" s="112">
        <v>2554.7491666666665</v>
      </c>
      <c r="L20" s="112">
        <v>2300.1549999999997</v>
      </c>
      <c r="M20" s="112">
        <v>39886.838333333333</v>
      </c>
      <c r="N20" s="98">
        <f t="shared" si="2"/>
        <v>44741.7425</v>
      </c>
    </row>
    <row r="21" spans="1:14" x14ac:dyDescent="0.2">
      <c r="A21" s="4">
        <v>18</v>
      </c>
      <c r="B21" s="15" t="s">
        <v>21</v>
      </c>
      <c r="C21" s="94">
        <v>73</v>
      </c>
      <c r="D21" s="94">
        <v>24</v>
      </c>
      <c r="E21" s="94">
        <v>357</v>
      </c>
      <c r="F21" s="95">
        <f t="shared" si="0"/>
        <v>454</v>
      </c>
      <c r="G21" s="91">
        <v>36</v>
      </c>
      <c r="H21" s="94">
        <v>13</v>
      </c>
      <c r="I21" s="94">
        <v>186</v>
      </c>
      <c r="J21" s="95">
        <f t="shared" si="1"/>
        <v>235</v>
      </c>
      <c r="K21" s="112">
        <v>16790.919166666667</v>
      </c>
      <c r="L21" s="112">
        <v>4796.9349999999995</v>
      </c>
      <c r="M21" s="112">
        <v>76042.340833333321</v>
      </c>
      <c r="N21" s="98">
        <f t="shared" si="2"/>
        <v>97630.194999999978</v>
      </c>
    </row>
    <row r="22" spans="1:14" x14ac:dyDescent="0.2">
      <c r="A22" s="4">
        <v>19</v>
      </c>
      <c r="B22" s="15" t="s">
        <v>22</v>
      </c>
      <c r="C22" s="94">
        <v>35</v>
      </c>
      <c r="D22" s="94">
        <v>20</v>
      </c>
      <c r="E22" s="94">
        <v>230</v>
      </c>
      <c r="F22" s="95">
        <f t="shared" si="0"/>
        <v>285</v>
      </c>
      <c r="G22" s="91">
        <v>18</v>
      </c>
      <c r="H22" s="94">
        <v>11</v>
      </c>
      <c r="I22" s="94">
        <v>142</v>
      </c>
      <c r="J22" s="95">
        <f t="shared" si="1"/>
        <v>171</v>
      </c>
      <c r="K22" s="112">
        <v>11021.205</v>
      </c>
      <c r="L22" s="112">
        <v>5766.9949999999999</v>
      </c>
      <c r="M22" s="112">
        <v>55984.814166666663</v>
      </c>
      <c r="N22" s="98">
        <f t="shared" si="2"/>
        <v>72773.01416666666</v>
      </c>
    </row>
    <row r="23" spans="1:14" x14ac:dyDescent="0.2">
      <c r="A23" s="4">
        <v>20</v>
      </c>
      <c r="B23" s="16" t="s">
        <v>23</v>
      </c>
      <c r="C23" s="94">
        <v>2</v>
      </c>
      <c r="D23" s="94">
        <v>5</v>
      </c>
      <c r="E23" s="94">
        <v>177</v>
      </c>
      <c r="F23" s="95">
        <f t="shared" si="0"/>
        <v>184</v>
      </c>
      <c r="G23" s="91">
        <v>1</v>
      </c>
      <c r="H23" s="94">
        <v>3</v>
      </c>
      <c r="I23" s="94">
        <v>123</v>
      </c>
      <c r="J23" s="95">
        <f t="shared" si="1"/>
        <v>127</v>
      </c>
      <c r="K23" s="112">
        <v>610.13333333333333</v>
      </c>
      <c r="L23" s="112">
        <v>1448.1241666666665</v>
      </c>
      <c r="M23" s="112">
        <v>42903.824166666665</v>
      </c>
      <c r="N23" s="98">
        <f t="shared" si="2"/>
        <v>44962.081666666665</v>
      </c>
    </row>
    <row r="24" spans="1:14" x14ac:dyDescent="0.2">
      <c r="A24" s="4">
        <v>21</v>
      </c>
      <c r="B24" s="16" t="s">
        <v>24</v>
      </c>
      <c r="C24" s="94">
        <v>117</v>
      </c>
      <c r="D24" s="94">
        <v>56</v>
      </c>
      <c r="E24" s="94">
        <v>643</v>
      </c>
      <c r="F24" s="95">
        <f t="shared" si="0"/>
        <v>816</v>
      </c>
      <c r="G24" s="91">
        <v>60</v>
      </c>
      <c r="H24" s="94">
        <v>29</v>
      </c>
      <c r="I24" s="94">
        <v>387</v>
      </c>
      <c r="J24" s="95">
        <f t="shared" si="1"/>
        <v>476</v>
      </c>
      <c r="K24" s="112">
        <v>26525.373333333329</v>
      </c>
      <c r="L24" s="112">
        <v>17901.72583333333</v>
      </c>
      <c r="M24" s="112">
        <v>148997.6908333333</v>
      </c>
      <c r="N24" s="98">
        <f t="shared" si="2"/>
        <v>193424.78999999995</v>
      </c>
    </row>
    <row r="25" spans="1:14" x14ac:dyDescent="0.2">
      <c r="A25" s="4">
        <v>22</v>
      </c>
      <c r="B25" s="15" t="s">
        <v>25</v>
      </c>
      <c r="C25" s="94">
        <v>101</v>
      </c>
      <c r="D25" s="94">
        <v>31</v>
      </c>
      <c r="E25" s="94">
        <v>703</v>
      </c>
      <c r="F25" s="95">
        <f t="shared" si="0"/>
        <v>835</v>
      </c>
      <c r="G25" s="91">
        <v>64</v>
      </c>
      <c r="H25" s="94">
        <v>19</v>
      </c>
      <c r="I25" s="94">
        <v>443</v>
      </c>
      <c r="J25" s="95">
        <f t="shared" si="1"/>
        <v>526</v>
      </c>
      <c r="K25" s="112">
        <v>30923.316666666662</v>
      </c>
      <c r="L25" s="112">
        <v>8099.498333333333</v>
      </c>
      <c r="M25" s="112">
        <v>152582.70083333334</v>
      </c>
      <c r="N25" s="98">
        <f t="shared" si="2"/>
        <v>191605.51583333334</v>
      </c>
    </row>
    <row r="26" spans="1:14" x14ac:dyDescent="0.2">
      <c r="A26" s="4">
        <v>23</v>
      </c>
      <c r="B26" s="15" t="s">
        <v>26</v>
      </c>
      <c r="C26" s="94">
        <v>15</v>
      </c>
      <c r="D26" s="94">
        <v>7</v>
      </c>
      <c r="E26" s="94">
        <v>235</v>
      </c>
      <c r="F26" s="95">
        <f t="shared" si="0"/>
        <v>257</v>
      </c>
      <c r="G26" s="91">
        <v>9</v>
      </c>
      <c r="H26" s="94">
        <v>4</v>
      </c>
      <c r="I26" s="94">
        <v>153</v>
      </c>
      <c r="J26" s="95">
        <f t="shared" si="1"/>
        <v>166</v>
      </c>
      <c r="K26" s="112">
        <v>5012.41</v>
      </c>
      <c r="L26" s="112">
        <v>2525.3366666666666</v>
      </c>
      <c r="M26" s="112">
        <v>53066.72583333333</v>
      </c>
      <c r="N26" s="98">
        <f t="shared" si="2"/>
        <v>60604.472499999996</v>
      </c>
    </row>
    <row r="27" spans="1:14" x14ac:dyDescent="0.2">
      <c r="A27" s="4">
        <v>30</v>
      </c>
      <c r="B27" s="15" t="s">
        <v>27</v>
      </c>
      <c r="C27" s="94">
        <v>3362</v>
      </c>
      <c r="D27" s="94">
        <v>822</v>
      </c>
      <c r="E27" s="94">
        <v>2705</v>
      </c>
      <c r="F27" s="95">
        <f t="shared" si="0"/>
        <v>6889</v>
      </c>
      <c r="G27" s="91">
        <v>2060</v>
      </c>
      <c r="H27" s="94">
        <v>516</v>
      </c>
      <c r="I27" s="94">
        <v>1653</v>
      </c>
      <c r="J27" s="95">
        <f t="shared" si="1"/>
        <v>4229</v>
      </c>
      <c r="K27" s="112">
        <v>1341219.1433333331</v>
      </c>
      <c r="L27" s="112">
        <v>279433.15833333333</v>
      </c>
      <c r="M27" s="112">
        <v>780280.08499999996</v>
      </c>
      <c r="N27" s="98">
        <f t="shared" si="2"/>
        <v>2400932.3866666663</v>
      </c>
    </row>
    <row r="28" spans="1:14" x14ac:dyDescent="0.2">
      <c r="A28" s="1"/>
      <c r="B28" s="27" t="s">
        <v>3</v>
      </c>
      <c r="C28" s="101">
        <f t="shared" ref="C28:N28" si="3">SUM(C4:C27)</f>
        <v>7208</v>
      </c>
      <c r="D28" s="101">
        <f t="shared" si="3"/>
        <v>1747</v>
      </c>
      <c r="E28" s="101">
        <f t="shared" si="3"/>
        <v>17605</v>
      </c>
      <c r="F28" s="102">
        <f t="shared" si="3"/>
        <v>26560</v>
      </c>
      <c r="G28" s="103">
        <f t="shared" si="3"/>
        <v>4230</v>
      </c>
      <c r="H28" s="103">
        <f t="shared" si="3"/>
        <v>1034</v>
      </c>
      <c r="I28" s="103">
        <f t="shared" si="3"/>
        <v>10828</v>
      </c>
      <c r="J28" s="104">
        <f t="shared" si="3"/>
        <v>16092</v>
      </c>
      <c r="K28" s="105">
        <f>SUM(K4:K27)</f>
        <v>2917510.3099999996</v>
      </c>
      <c r="L28" s="105">
        <f>SUM(L4:L27)</f>
        <v>590956.67583333328</v>
      </c>
      <c r="M28" s="105">
        <f>SUM(M4:M27)</f>
        <v>5273679.5908333324</v>
      </c>
      <c r="N28" s="106">
        <f t="shared" si="3"/>
        <v>8782146.5766666662</v>
      </c>
    </row>
    <row r="29" spans="1:14" x14ac:dyDescent="0.2">
      <c r="N29" s="49"/>
    </row>
    <row r="30" spans="1:14" x14ac:dyDescent="0.2">
      <c r="E30" s="70"/>
      <c r="N30" s="49"/>
    </row>
    <row r="31" spans="1:14" x14ac:dyDescent="0.2">
      <c r="K31" s="107"/>
      <c r="L31" s="108"/>
      <c r="M31" s="49"/>
      <c r="N31" s="49"/>
    </row>
    <row r="32" spans="1:14" x14ac:dyDescent="0.2">
      <c r="L32" s="108"/>
      <c r="N32" s="49"/>
    </row>
    <row r="33" spans="12:14" x14ac:dyDescent="0.2">
      <c r="L33" s="110"/>
      <c r="N33" s="49"/>
    </row>
    <row r="34" spans="12:14" x14ac:dyDescent="0.2">
      <c r="L34" s="109"/>
      <c r="N34" s="49"/>
    </row>
    <row r="35" spans="12:14" x14ac:dyDescent="0.2">
      <c r="L35" s="109"/>
      <c r="N35" s="49"/>
    </row>
    <row r="36" spans="12:14" x14ac:dyDescent="0.2">
      <c r="L36" s="109"/>
      <c r="N36" s="49"/>
    </row>
    <row r="37" spans="12:14" x14ac:dyDescent="0.2">
      <c r="L37" s="109"/>
      <c r="N37" s="49"/>
    </row>
    <row r="38" spans="12:14" x14ac:dyDescent="0.2">
      <c r="L38" s="109"/>
      <c r="N38" s="49"/>
    </row>
    <row r="39" spans="12:14" x14ac:dyDescent="0.2">
      <c r="L39" s="109"/>
      <c r="N39" s="49"/>
    </row>
    <row r="40" spans="12:14" x14ac:dyDescent="0.2">
      <c r="L40" s="109"/>
      <c r="N40" s="49"/>
    </row>
    <row r="41" spans="12:14" x14ac:dyDescent="0.2">
      <c r="L41" s="109"/>
      <c r="N41" s="49"/>
    </row>
    <row r="42" spans="12:14" x14ac:dyDescent="0.2">
      <c r="L42" s="109"/>
      <c r="N42" s="49"/>
    </row>
    <row r="43" spans="12:14" x14ac:dyDescent="0.2">
      <c r="L43" s="109"/>
      <c r="N43" s="49"/>
    </row>
    <row r="44" spans="12:14" x14ac:dyDescent="0.2">
      <c r="L44" s="109"/>
      <c r="N44" s="49"/>
    </row>
    <row r="45" spans="12:14" x14ac:dyDescent="0.2">
      <c r="L45" s="109"/>
      <c r="N45" s="49"/>
    </row>
    <row r="46" spans="12:14" x14ac:dyDescent="0.2">
      <c r="L46" s="109"/>
      <c r="N46" s="49"/>
    </row>
    <row r="47" spans="12:14" x14ac:dyDescent="0.2">
      <c r="L47" s="109"/>
      <c r="N47" s="49"/>
    </row>
    <row r="48" spans="12:14" x14ac:dyDescent="0.2">
      <c r="L48" s="109"/>
      <c r="N48" s="49"/>
    </row>
    <row r="49" spans="4:14" x14ac:dyDescent="0.2">
      <c r="L49" s="109"/>
      <c r="N49" s="49"/>
    </row>
    <row r="50" spans="4:14" x14ac:dyDescent="0.2">
      <c r="L50" s="109"/>
      <c r="N50" s="49"/>
    </row>
    <row r="51" spans="4:14" x14ac:dyDescent="0.2">
      <c r="L51" s="109"/>
      <c r="N51" s="49"/>
    </row>
    <row r="52" spans="4:14" x14ac:dyDescent="0.2">
      <c r="L52" s="109"/>
      <c r="N52" s="49"/>
    </row>
    <row r="53" spans="4:14" x14ac:dyDescent="0.2">
      <c r="L53" s="109"/>
      <c r="N53" s="49"/>
    </row>
    <row r="54" spans="4:14" x14ac:dyDescent="0.2">
      <c r="L54" s="109"/>
      <c r="N54" s="49"/>
    </row>
    <row r="55" spans="4:14" x14ac:dyDescent="0.2">
      <c r="N55" s="49"/>
    </row>
    <row r="56" spans="4:14" x14ac:dyDescent="0.2">
      <c r="D56" s="18"/>
      <c r="H56" s="18"/>
      <c r="J56" s="18"/>
      <c r="K56" s="18"/>
    </row>
    <row r="57" spans="4:14" x14ac:dyDescent="0.2">
      <c r="G57" s="91"/>
    </row>
    <row r="58" spans="4:14" x14ac:dyDescent="0.2">
      <c r="G58" s="18"/>
      <c r="K58" s="79"/>
      <c r="L58" s="49"/>
      <c r="M58" s="49"/>
    </row>
    <row r="59" spans="4:14" x14ac:dyDescent="0.2">
      <c r="G59" s="18"/>
      <c r="K59" s="49"/>
      <c r="L59" s="49"/>
      <c r="M59" s="49"/>
    </row>
    <row r="60" spans="4:14" x14ac:dyDescent="0.2">
      <c r="G60" s="18"/>
      <c r="K60" s="49"/>
      <c r="L60" s="49"/>
      <c r="M60" s="49"/>
    </row>
    <row r="61" spans="4:14" x14ac:dyDescent="0.2">
      <c r="G61" s="18"/>
      <c r="K61" s="49"/>
      <c r="L61" s="49"/>
      <c r="M61" s="49"/>
    </row>
    <row r="62" spans="4:14" x14ac:dyDescent="0.2">
      <c r="G62" s="18"/>
      <c r="K62" s="49"/>
      <c r="L62" s="39"/>
      <c r="M62" s="49"/>
    </row>
    <row r="63" spans="4:14" x14ac:dyDescent="0.2">
      <c r="G63" s="18"/>
      <c r="K63" s="49"/>
      <c r="L63" s="49"/>
      <c r="M63" s="49"/>
    </row>
    <row r="64" spans="4:14" x14ac:dyDescent="0.2">
      <c r="G64" s="18"/>
      <c r="K64" s="49"/>
      <c r="L64" s="49"/>
      <c r="M64" s="49"/>
    </row>
    <row r="65" spans="7:13" x14ac:dyDescent="0.2">
      <c r="G65" s="18"/>
      <c r="K65" s="49"/>
      <c r="L65" s="49"/>
      <c r="M65" s="49"/>
    </row>
    <row r="66" spans="7:13" x14ac:dyDescent="0.2">
      <c r="G66" s="18"/>
      <c r="K66" s="49"/>
      <c r="L66" s="49"/>
      <c r="M66" s="49"/>
    </row>
    <row r="67" spans="7:13" x14ac:dyDescent="0.2">
      <c r="G67" s="18"/>
      <c r="K67" s="49"/>
      <c r="L67" s="49"/>
      <c r="M67" s="49"/>
    </row>
    <row r="68" spans="7:13" x14ac:dyDescent="0.2">
      <c r="G68" s="18"/>
      <c r="K68" s="49"/>
      <c r="L68" s="39"/>
      <c r="M68" s="49"/>
    </row>
    <row r="69" spans="7:13" x14ac:dyDescent="0.2">
      <c r="G69" s="18"/>
      <c r="K69" s="49"/>
      <c r="L69" s="39"/>
      <c r="M69" s="49"/>
    </row>
    <row r="70" spans="7:13" x14ac:dyDescent="0.2">
      <c r="G70" s="18"/>
      <c r="K70" s="49"/>
      <c r="L70" s="49"/>
      <c r="M70" s="49"/>
    </row>
    <row r="71" spans="7:13" x14ac:dyDescent="0.2">
      <c r="G71" s="18"/>
      <c r="K71" s="49"/>
      <c r="L71" s="49"/>
      <c r="M71" s="49"/>
    </row>
    <row r="72" spans="7:13" x14ac:dyDescent="0.2">
      <c r="G72" s="18"/>
      <c r="K72" s="49"/>
      <c r="L72" s="49"/>
      <c r="M72" s="49"/>
    </row>
    <row r="73" spans="7:13" x14ac:dyDescent="0.2">
      <c r="G73" s="18"/>
      <c r="K73" s="49"/>
      <c r="L73" s="49"/>
      <c r="M73" s="49"/>
    </row>
    <row r="74" spans="7:13" x14ac:dyDescent="0.2">
      <c r="G74" s="18"/>
      <c r="K74" s="49"/>
      <c r="L74" s="49"/>
      <c r="M74" s="49"/>
    </row>
    <row r="75" spans="7:13" x14ac:dyDescent="0.2">
      <c r="G75" s="18"/>
      <c r="K75" s="49"/>
      <c r="L75" s="49"/>
      <c r="M75" s="49"/>
    </row>
    <row r="76" spans="7:13" x14ac:dyDescent="0.2">
      <c r="G76" s="18"/>
      <c r="K76" s="49"/>
      <c r="L76" s="49"/>
      <c r="M76" s="49"/>
    </row>
    <row r="77" spans="7:13" x14ac:dyDescent="0.2">
      <c r="G77" s="18"/>
      <c r="K77" s="49"/>
      <c r="L77" s="49"/>
      <c r="M77" s="49"/>
    </row>
    <row r="78" spans="7:13" x14ac:dyDescent="0.2">
      <c r="G78" s="18"/>
      <c r="K78" s="49"/>
      <c r="L78" s="49"/>
      <c r="M78" s="49"/>
    </row>
    <row r="79" spans="7:13" x14ac:dyDescent="0.2">
      <c r="G79" s="18"/>
      <c r="K79" s="49"/>
      <c r="L79" s="49"/>
      <c r="M79" s="49"/>
    </row>
    <row r="80" spans="7:13" x14ac:dyDescent="0.2">
      <c r="K80" s="49"/>
      <c r="L80" s="49"/>
      <c r="M80" s="49"/>
    </row>
    <row r="81" spans="11:13" x14ac:dyDescent="0.2">
      <c r="K81" s="49"/>
      <c r="L81" s="49"/>
      <c r="M81" s="49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workbookViewId="0"/>
  </sheetViews>
  <sheetFormatPr defaultRowHeight="15" x14ac:dyDescent="0.2"/>
  <cols>
    <col min="1" max="1" width="3.33203125" customWidth="1"/>
    <col min="2" max="2" width="11" customWidth="1"/>
    <col min="3" max="3" width="7.33203125" customWidth="1"/>
    <col min="4" max="4" width="6.6640625" customWidth="1"/>
    <col min="5" max="5" width="7.44140625" customWidth="1"/>
    <col min="6" max="6" width="7.5546875" customWidth="1"/>
    <col min="7" max="7" width="7.109375" customWidth="1"/>
    <col min="8" max="8" width="6.5546875" bestFit="1" customWidth="1"/>
    <col min="9" max="9" width="8.21875" bestFit="1" customWidth="1"/>
    <col min="10" max="10" width="7.44140625" customWidth="1"/>
    <col min="11" max="11" width="13.33203125" customWidth="1"/>
    <col min="12" max="12" width="12.21875" customWidth="1"/>
    <col min="13" max="13" width="13.5546875" customWidth="1"/>
    <col min="14" max="14" width="11.44140625" customWidth="1"/>
    <col min="15" max="15" width="3.109375" customWidth="1"/>
  </cols>
  <sheetData>
    <row r="1" spans="1:14" ht="15.75" x14ac:dyDescent="0.25">
      <c r="D1" s="13" t="s">
        <v>77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47</v>
      </c>
      <c r="D4">
        <v>28</v>
      </c>
      <c r="E4">
        <v>343</v>
      </c>
      <c r="F4" s="95">
        <f t="shared" ref="F4:F27" si="0">SUM(C4:E4)</f>
        <v>418</v>
      </c>
      <c r="G4" s="94">
        <v>23</v>
      </c>
      <c r="H4" s="91">
        <v>16</v>
      </c>
      <c r="I4" s="94">
        <v>215</v>
      </c>
      <c r="J4" s="95">
        <f t="shared" ref="J4:J27" si="1">SUM(G4:I4)</f>
        <v>254</v>
      </c>
      <c r="K4" s="111">
        <v>11065.8925</v>
      </c>
      <c r="L4" s="112">
        <v>6782.4249999999993</v>
      </c>
      <c r="M4" s="112">
        <v>69882.550833333327</v>
      </c>
      <c r="N4" s="98">
        <f>SUM(K4:M4)</f>
        <v>87730.868333333317</v>
      </c>
    </row>
    <row r="5" spans="1:14" x14ac:dyDescent="0.2">
      <c r="A5" s="4">
        <v>2</v>
      </c>
      <c r="B5" s="15" t="s">
        <v>5</v>
      </c>
      <c r="C5">
        <v>130</v>
      </c>
      <c r="D5">
        <v>43</v>
      </c>
      <c r="E5">
        <v>536</v>
      </c>
      <c r="F5" s="95">
        <f t="shared" si="0"/>
        <v>709</v>
      </c>
      <c r="G5" s="91">
        <v>75</v>
      </c>
      <c r="H5" s="94">
        <v>30</v>
      </c>
      <c r="I5" s="94">
        <v>328</v>
      </c>
      <c r="J5" s="95">
        <f t="shared" si="1"/>
        <v>433</v>
      </c>
      <c r="K5" s="112">
        <v>40158.170000000006</v>
      </c>
      <c r="L5" s="112">
        <v>13083.990833333335</v>
      </c>
      <c r="M5" s="112">
        <v>153267.00999999998</v>
      </c>
      <c r="N5" s="98">
        <f t="shared" ref="N5:N27" si="2">SUM(K5:M5)</f>
        <v>206509.17083333334</v>
      </c>
    </row>
    <row r="6" spans="1:14" x14ac:dyDescent="0.2">
      <c r="A6" s="4">
        <v>3</v>
      </c>
      <c r="B6" s="15" t="s">
        <v>6</v>
      </c>
      <c r="C6">
        <v>880</v>
      </c>
      <c r="D6">
        <v>150</v>
      </c>
      <c r="E6">
        <v>3167</v>
      </c>
      <c r="F6" s="95">
        <f t="shared" si="0"/>
        <v>4197</v>
      </c>
      <c r="G6" s="91">
        <v>515</v>
      </c>
      <c r="H6" s="94">
        <v>86</v>
      </c>
      <c r="I6" s="94">
        <v>1993</v>
      </c>
      <c r="J6" s="95">
        <f t="shared" si="1"/>
        <v>2594</v>
      </c>
      <c r="K6" s="112">
        <v>371587.65583333332</v>
      </c>
      <c r="L6" s="112">
        <v>52891.572500000002</v>
      </c>
      <c r="M6" s="112">
        <v>1028554.8866666667</v>
      </c>
      <c r="N6" s="98">
        <f t="shared" si="2"/>
        <v>1453034.115</v>
      </c>
    </row>
    <row r="7" spans="1:14" x14ac:dyDescent="0.2">
      <c r="A7" s="4">
        <v>4</v>
      </c>
      <c r="B7" s="15" t="s">
        <v>7</v>
      </c>
      <c r="C7">
        <v>31</v>
      </c>
      <c r="D7">
        <v>9</v>
      </c>
      <c r="E7">
        <v>344</v>
      </c>
      <c r="F7" s="95">
        <f t="shared" si="0"/>
        <v>384</v>
      </c>
      <c r="G7" s="91">
        <v>19</v>
      </c>
      <c r="H7" s="94">
        <v>7</v>
      </c>
      <c r="I7" s="94">
        <v>198</v>
      </c>
      <c r="J7" s="95">
        <f t="shared" si="1"/>
        <v>224</v>
      </c>
      <c r="K7" s="112">
        <v>14238.076666666668</v>
      </c>
      <c r="L7" s="112">
        <v>3410.1383333333338</v>
      </c>
      <c r="M7" s="112">
        <v>99240.851666666669</v>
      </c>
      <c r="N7" s="98">
        <f t="shared" si="2"/>
        <v>116889.06666666667</v>
      </c>
    </row>
    <row r="8" spans="1:14" x14ac:dyDescent="0.2">
      <c r="A8" s="4">
        <v>5</v>
      </c>
      <c r="B8" s="15" t="s">
        <v>8</v>
      </c>
      <c r="C8">
        <v>29</v>
      </c>
      <c r="D8">
        <v>6</v>
      </c>
      <c r="E8">
        <v>214</v>
      </c>
      <c r="F8" s="95">
        <f t="shared" si="0"/>
        <v>249</v>
      </c>
      <c r="G8" s="91">
        <v>16</v>
      </c>
      <c r="H8" s="94">
        <v>3</v>
      </c>
      <c r="I8" s="94">
        <v>125</v>
      </c>
      <c r="J8" s="95">
        <f t="shared" si="1"/>
        <v>144</v>
      </c>
      <c r="K8" s="112">
        <v>7667.9199999999992</v>
      </c>
      <c r="L8" s="113">
        <v>1776.3416666666669</v>
      </c>
      <c r="M8" s="112">
        <v>45923.409999999996</v>
      </c>
      <c r="N8" s="98">
        <f t="shared" si="2"/>
        <v>55367.671666666662</v>
      </c>
    </row>
    <row r="9" spans="1:14" x14ac:dyDescent="0.2">
      <c r="A9" s="4">
        <v>6</v>
      </c>
      <c r="B9" s="15" t="s">
        <v>9</v>
      </c>
      <c r="C9">
        <v>72</v>
      </c>
      <c r="D9">
        <v>16</v>
      </c>
      <c r="E9">
        <v>489</v>
      </c>
      <c r="F9" s="95">
        <f t="shared" si="0"/>
        <v>577</v>
      </c>
      <c r="G9" s="91">
        <v>41</v>
      </c>
      <c r="H9" s="94">
        <v>11</v>
      </c>
      <c r="I9" s="94">
        <v>334</v>
      </c>
      <c r="J9" s="95">
        <f t="shared" si="1"/>
        <v>386</v>
      </c>
      <c r="K9" s="112">
        <v>24322.685833333333</v>
      </c>
      <c r="L9" s="112">
        <v>5392.0316666666668</v>
      </c>
      <c r="M9" s="112">
        <v>143970.75333333333</v>
      </c>
      <c r="N9" s="98">
        <f t="shared" si="2"/>
        <v>173685.47083333333</v>
      </c>
    </row>
    <row r="10" spans="1:14" x14ac:dyDescent="0.2">
      <c r="A10" s="4">
        <v>7</v>
      </c>
      <c r="B10" s="15" t="s">
        <v>10</v>
      </c>
      <c r="C10">
        <v>84</v>
      </c>
      <c r="D10">
        <v>30</v>
      </c>
      <c r="E10">
        <v>323</v>
      </c>
      <c r="F10" s="95">
        <f t="shared" si="0"/>
        <v>437</v>
      </c>
      <c r="G10" s="91">
        <v>54</v>
      </c>
      <c r="H10" s="94">
        <v>16</v>
      </c>
      <c r="I10" s="94">
        <v>185</v>
      </c>
      <c r="J10" s="95">
        <f t="shared" si="1"/>
        <v>255</v>
      </c>
      <c r="K10" s="112">
        <v>29957.98</v>
      </c>
      <c r="L10" s="112">
        <v>8311.4633333333331</v>
      </c>
      <c r="M10" s="112">
        <v>79515.09583333334</v>
      </c>
      <c r="N10" s="98">
        <f t="shared" si="2"/>
        <v>117784.53916666667</v>
      </c>
    </row>
    <row r="11" spans="1:14" x14ac:dyDescent="0.2">
      <c r="A11" s="4">
        <v>8</v>
      </c>
      <c r="B11" s="15" t="s">
        <v>11</v>
      </c>
      <c r="C11">
        <v>56</v>
      </c>
      <c r="D11">
        <v>17</v>
      </c>
      <c r="E11">
        <v>633</v>
      </c>
      <c r="F11" s="95">
        <f t="shared" si="0"/>
        <v>706</v>
      </c>
      <c r="G11" s="91">
        <v>36</v>
      </c>
      <c r="H11" s="94">
        <v>8</v>
      </c>
      <c r="I11" s="94">
        <v>380</v>
      </c>
      <c r="J11" s="95">
        <f t="shared" si="1"/>
        <v>424</v>
      </c>
      <c r="K11" s="112">
        <v>20434.754166666666</v>
      </c>
      <c r="L11" s="112">
        <v>5650.97</v>
      </c>
      <c r="M11" s="112">
        <v>203995.71833333335</v>
      </c>
      <c r="N11" s="98">
        <f t="shared" si="2"/>
        <v>230081.4425</v>
      </c>
    </row>
    <row r="12" spans="1:14" x14ac:dyDescent="0.2">
      <c r="A12" s="4">
        <v>9</v>
      </c>
      <c r="B12" s="15" t="s">
        <v>12</v>
      </c>
      <c r="C12">
        <v>27</v>
      </c>
      <c r="D12">
        <v>11</v>
      </c>
      <c r="E12">
        <v>332</v>
      </c>
      <c r="F12" s="95">
        <f t="shared" si="0"/>
        <v>370</v>
      </c>
      <c r="G12" s="91">
        <v>16</v>
      </c>
      <c r="H12" s="94">
        <v>7</v>
      </c>
      <c r="I12" s="94">
        <v>225</v>
      </c>
      <c r="J12" s="95">
        <f t="shared" si="1"/>
        <v>248</v>
      </c>
      <c r="K12" s="112">
        <v>3794.3641666666663</v>
      </c>
      <c r="L12" s="112">
        <v>3197.6533333333332</v>
      </c>
      <c r="M12" s="112">
        <v>81381.11583333333</v>
      </c>
      <c r="N12" s="98">
        <f t="shared" si="2"/>
        <v>88373.133333333331</v>
      </c>
    </row>
    <row r="13" spans="1:14" x14ac:dyDescent="0.2">
      <c r="A13" s="4">
        <v>10</v>
      </c>
      <c r="B13" s="15" t="s">
        <v>13</v>
      </c>
      <c r="C13">
        <v>136</v>
      </c>
      <c r="D13">
        <v>30</v>
      </c>
      <c r="E13">
        <v>513</v>
      </c>
      <c r="F13" s="95">
        <f t="shared" si="0"/>
        <v>679</v>
      </c>
      <c r="G13" s="91">
        <v>76</v>
      </c>
      <c r="H13" s="94">
        <v>17</v>
      </c>
      <c r="I13" s="94">
        <v>319</v>
      </c>
      <c r="J13" s="95">
        <f t="shared" si="1"/>
        <v>412</v>
      </c>
      <c r="K13" s="112">
        <v>47557.802499999998</v>
      </c>
      <c r="L13" s="112">
        <v>8883.2358333333341</v>
      </c>
      <c r="M13" s="112">
        <v>140683.09666666668</v>
      </c>
      <c r="N13" s="98">
        <f t="shared" si="2"/>
        <v>197124.13500000001</v>
      </c>
    </row>
    <row r="14" spans="1:14" x14ac:dyDescent="0.2">
      <c r="A14" s="4">
        <v>11</v>
      </c>
      <c r="B14" s="15" t="s">
        <v>14</v>
      </c>
      <c r="C14">
        <v>5</v>
      </c>
      <c r="D14">
        <v>2</v>
      </c>
      <c r="E14">
        <v>68</v>
      </c>
      <c r="F14" s="95">
        <f t="shared" si="0"/>
        <v>75</v>
      </c>
      <c r="G14" s="91">
        <v>3</v>
      </c>
      <c r="H14" s="94">
        <v>1</v>
      </c>
      <c r="I14" s="94">
        <v>45</v>
      </c>
      <c r="J14" s="95">
        <f t="shared" si="1"/>
        <v>49</v>
      </c>
      <c r="K14" s="112">
        <v>1383.33</v>
      </c>
      <c r="L14" s="113">
        <v>260.84499999999997</v>
      </c>
      <c r="M14" s="112">
        <v>10193.538333333334</v>
      </c>
      <c r="N14" s="98">
        <f t="shared" si="2"/>
        <v>11837.713333333333</v>
      </c>
    </row>
    <row r="15" spans="1:14" x14ac:dyDescent="0.2">
      <c r="A15" s="4">
        <v>12</v>
      </c>
      <c r="B15" s="15" t="s">
        <v>15</v>
      </c>
      <c r="C15">
        <v>157</v>
      </c>
      <c r="D15">
        <v>42</v>
      </c>
      <c r="E15">
        <v>806</v>
      </c>
      <c r="F15" s="95">
        <f t="shared" si="0"/>
        <v>1005</v>
      </c>
      <c r="G15" s="91">
        <v>87</v>
      </c>
      <c r="H15" s="94">
        <v>23</v>
      </c>
      <c r="I15" s="94">
        <v>495</v>
      </c>
      <c r="J15" s="95">
        <f t="shared" si="1"/>
        <v>605</v>
      </c>
      <c r="K15" s="112">
        <v>57644.589166666665</v>
      </c>
      <c r="L15" s="113">
        <v>15791.349166666667</v>
      </c>
      <c r="M15" s="112">
        <v>236468.505</v>
      </c>
      <c r="N15" s="98">
        <f t="shared" si="2"/>
        <v>309904.44333333336</v>
      </c>
    </row>
    <row r="16" spans="1:14" x14ac:dyDescent="0.2">
      <c r="A16" s="4">
        <v>13</v>
      </c>
      <c r="B16" s="15" t="s">
        <v>16</v>
      </c>
      <c r="C16">
        <v>226</v>
      </c>
      <c r="D16">
        <v>27</v>
      </c>
      <c r="E16">
        <v>548</v>
      </c>
      <c r="F16" s="95">
        <f t="shared" si="0"/>
        <v>801</v>
      </c>
      <c r="G16" s="91">
        <v>131</v>
      </c>
      <c r="H16" s="94">
        <v>18</v>
      </c>
      <c r="I16" s="94">
        <v>320</v>
      </c>
      <c r="J16" s="95">
        <f t="shared" si="1"/>
        <v>469</v>
      </c>
      <c r="K16" s="112">
        <v>124515.21333333333</v>
      </c>
      <c r="L16" s="112">
        <v>13705.109166666667</v>
      </c>
      <c r="M16" s="112">
        <v>217276.54</v>
      </c>
      <c r="N16" s="98">
        <f t="shared" si="2"/>
        <v>355496.86250000005</v>
      </c>
    </row>
    <row r="17" spans="1:14" x14ac:dyDescent="0.2">
      <c r="A17" s="4">
        <v>14</v>
      </c>
      <c r="B17" s="15" t="s">
        <v>17</v>
      </c>
      <c r="C17">
        <v>14</v>
      </c>
      <c r="D17">
        <v>4</v>
      </c>
      <c r="E17">
        <v>113</v>
      </c>
      <c r="F17" s="95">
        <f t="shared" si="0"/>
        <v>131</v>
      </c>
      <c r="G17" s="91">
        <v>12</v>
      </c>
      <c r="H17" s="94">
        <v>3</v>
      </c>
      <c r="I17" s="94">
        <v>68</v>
      </c>
      <c r="J17" s="95">
        <f t="shared" si="1"/>
        <v>83</v>
      </c>
      <c r="K17" s="112">
        <v>3404.6133333333332</v>
      </c>
      <c r="L17" s="112">
        <v>516.88</v>
      </c>
      <c r="M17" s="112">
        <v>24402.354166666668</v>
      </c>
      <c r="N17" s="98">
        <f t="shared" si="2"/>
        <v>28323.8475</v>
      </c>
    </row>
    <row r="18" spans="1:14" x14ac:dyDescent="0.2">
      <c r="A18" s="4">
        <v>15</v>
      </c>
      <c r="B18" s="15" t="s">
        <v>18</v>
      </c>
      <c r="C18">
        <v>327</v>
      </c>
      <c r="D18">
        <v>115</v>
      </c>
      <c r="E18">
        <v>1435</v>
      </c>
      <c r="F18" s="95">
        <f t="shared" si="0"/>
        <v>1877</v>
      </c>
      <c r="G18" s="91">
        <v>180</v>
      </c>
      <c r="H18" s="94">
        <v>60</v>
      </c>
      <c r="I18" s="94">
        <v>873</v>
      </c>
      <c r="J18" s="95">
        <f t="shared" si="1"/>
        <v>1113</v>
      </c>
      <c r="K18" s="112">
        <v>153454.00416666668</v>
      </c>
      <c r="L18" s="112">
        <v>46616.949166666665</v>
      </c>
      <c r="M18" s="112">
        <v>512046.60000000003</v>
      </c>
      <c r="N18" s="98">
        <f t="shared" si="2"/>
        <v>712117.55333333334</v>
      </c>
    </row>
    <row r="19" spans="1:14" x14ac:dyDescent="0.2">
      <c r="A19" s="4">
        <v>16</v>
      </c>
      <c r="B19" s="15" t="s">
        <v>19</v>
      </c>
      <c r="C19">
        <v>1210</v>
      </c>
      <c r="D19">
        <v>210</v>
      </c>
      <c r="E19">
        <v>2327</v>
      </c>
      <c r="F19" s="95">
        <f t="shared" si="0"/>
        <v>3747</v>
      </c>
      <c r="G19" s="91">
        <v>666</v>
      </c>
      <c r="H19" s="94">
        <v>123</v>
      </c>
      <c r="I19" s="94">
        <v>1391</v>
      </c>
      <c r="J19" s="95">
        <f t="shared" si="1"/>
        <v>2180</v>
      </c>
      <c r="K19" s="112">
        <v>498645.63666666672</v>
      </c>
      <c r="L19" s="112">
        <v>76956.381666666668</v>
      </c>
      <c r="M19" s="112">
        <v>753173.65499999991</v>
      </c>
      <c r="N19" s="98">
        <f t="shared" si="2"/>
        <v>1328775.6733333333</v>
      </c>
    </row>
    <row r="20" spans="1:14" x14ac:dyDescent="0.2">
      <c r="A20" s="4">
        <v>17</v>
      </c>
      <c r="B20" s="15" t="s">
        <v>20</v>
      </c>
      <c r="C20">
        <v>15</v>
      </c>
      <c r="D20">
        <v>9</v>
      </c>
      <c r="E20">
        <v>166</v>
      </c>
      <c r="F20" s="95">
        <f t="shared" si="0"/>
        <v>190</v>
      </c>
      <c r="G20" s="91">
        <v>6</v>
      </c>
      <c r="H20" s="94">
        <v>5</v>
      </c>
      <c r="I20" s="94">
        <v>107</v>
      </c>
      <c r="J20" s="95">
        <f t="shared" si="1"/>
        <v>118</v>
      </c>
      <c r="K20" s="112">
        <v>2587.2383333333332</v>
      </c>
      <c r="L20" s="112">
        <v>1887.7191666666668</v>
      </c>
      <c r="M20" s="112">
        <v>36156.997500000005</v>
      </c>
      <c r="N20" s="98">
        <f t="shared" si="2"/>
        <v>40631.955000000002</v>
      </c>
    </row>
    <row r="21" spans="1:14" x14ac:dyDescent="0.2">
      <c r="A21" s="4">
        <v>18</v>
      </c>
      <c r="B21" s="15" t="s">
        <v>21</v>
      </c>
      <c r="C21">
        <v>84</v>
      </c>
      <c r="D21">
        <v>20</v>
      </c>
      <c r="E21">
        <v>344</v>
      </c>
      <c r="F21" s="95">
        <f t="shared" si="0"/>
        <v>448</v>
      </c>
      <c r="G21" s="91">
        <v>37</v>
      </c>
      <c r="H21" s="94">
        <v>13</v>
      </c>
      <c r="I21" s="94">
        <v>185</v>
      </c>
      <c r="J21" s="95">
        <f t="shared" si="1"/>
        <v>235</v>
      </c>
      <c r="K21" s="112">
        <v>18391.890833333335</v>
      </c>
      <c r="L21" s="112">
        <v>4534.7249999999995</v>
      </c>
      <c r="M21" s="112">
        <v>73769.90833333334</v>
      </c>
      <c r="N21" s="98">
        <f t="shared" si="2"/>
        <v>96696.52416666667</v>
      </c>
    </row>
    <row r="22" spans="1:14" x14ac:dyDescent="0.2">
      <c r="A22" s="4">
        <v>19</v>
      </c>
      <c r="B22" s="15" t="s">
        <v>22</v>
      </c>
      <c r="C22">
        <v>40</v>
      </c>
      <c r="D22">
        <v>20</v>
      </c>
      <c r="E22">
        <v>244</v>
      </c>
      <c r="F22" s="95">
        <f t="shared" si="0"/>
        <v>304</v>
      </c>
      <c r="G22" s="91">
        <v>18</v>
      </c>
      <c r="H22" s="94">
        <v>11</v>
      </c>
      <c r="I22" s="94">
        <v>144</v>
      </c>
      <c r="J22" s="95">
        <f t="shared" si="1"/>
        <v>173</v>
      </c>
      <c r="K22" s="112">
        <v>11700.682500000001</v>
      </c>
      <c r="L22" s="112">
        <v>5297.3591666666662</v>
      </c>
      <c r="M22" s="112">
        <v>56775.333333333336</v>
      </c>
      <c r="N22" s="98">
        <f t="shared" si="2"/>
        <v>73773.375</v>
      </c>
    </row>
    <row r="23" spans="1:14" x14ac:dyDescent="0.2">
      <c r="A23" s="4">
        <v>20</v>
      </c>
      <c r="B23" s="16" t="s">
        <v>23</v>
      </c>
      <c r="C23">
        <v>1</v>
      </c>
      <c r="D23">
        <v>8</v>
      </c>
      <c r="E23">
        <v>171</v>
      </c>
      <c r="F23" s="95">
        <f t="shared" si="0"/>
        <v>180</v>
      </c>
      <c r="G23" s="91">
        <v>1</v>
      </c>
      <c r="H23" s="94">
        <v>4</v>
      </c>
      <c r="I23" s="94">
        <v>117</v>
      </c>
      <c r="J23" s="95">
        <f t="shared" si="1"/>
        <v>122</v>
      </c>
      <c r="K23" s="112">
        <v>305.06666666666666</v>
      </c>
      <c r="L23" s="112">
        <v>2291.1524999999997</v>
      </c>
      <c r="M23" s="112">
        <v>44052.82916666667</v>
      </c>
      <c r="N23" s="98">
        <f t="shared" si="2"/>
        <v>46649.04833333334</v>
      </c>
    </row>
    <row r="24" spans="1:14" x14ac:dyDescent="0.2">
      <c r="A24" s="4">
        <v>21</v>
      </c>
      <c r="B24" s="16" t="s">
        <v>24</v>
      </c>
      <c r="C24">
        <v>120</v>
      </c>
      <c r="D24">
        <v>56</v>
      </c>
      <c r="E24">
        <v>625</v>
      </c>
      <c r="F24" s="95">
        <f t="shared" si="0"/>
        <v>801</v>
      </c>
      <c r="G24" s="91">
        <v>62</v>
      </c>
      <c r="H24" s="94">
        <v>25</v>
      </c>
      <c r="I24" s="94">
        <v>369</v>
      </c>
      <c r="J24" s="95">
        <f t="shared" si="1"/>
        <v>456</v>
      </c>
      <c r="K24" s="112">
        <v>24295.98166666667</v>
      </c>
      <c r="L24" s="112">
        <v>14793.934999999999</v>
      </c>
      <c r="M24" s="112">
        <v>146655.22083333333</v>
      </c>
      <c r="N24" s="98">
        <f t="shared" si="2"/>
        <v>185745.13750000001</v>
      </c>
    </row>
    <row r="25" spans="1:14" x14ac:dyDescent="0.2">
      <c r="A25" s="4">
        <v>22</v>
      </c>
      <c r="B25" s="15" t="s">
        <v>25</v>
      </c>
      <c r="C25">
        <v>103</v>
      </c>
      <c r="D25">
        <v>20</v>
      </c>
      <c r="E25">
        <v>689</v>
      </c>
      <c r="F25" s="95">
        <f t="shared" si="0"/>
        <v>812</v>
      </c>
      <c r="G25" s="91">
        <v>65</v>
      </c>
      <c r="H25" s="94">
        <v>13</v>
      </c>
      <c r="I25" s="94">
        <v>439</v>
      </c>
      <c r="J25" s="95">
        <f t="shared" si="1"/>
        <v>517</v>
      </c>
      <c r="K25" s="112">
        <v>32395.176666666666</v>
      </c>
      <c r="L25" s="112">
        <v>5407.1875</v>
      </c>
      <c r="M25" s="112">
        <v>146507.465</v>
      </c>
      <c r="N25" s="98">
        <f t="shared" si="2"/>
        <v>184309.82916666666</v>
      </c>
    </row>
    <row r="26" spans="1:14" x14ac:dyDescent="0.2">
      <c r="A26" s="4">
        <v>23</v>
      </c>
      <c r="B26" s="15" t="s">
        <v>26</v>
      </c>
      <c r="C26">
        <v>20</v>
      </c>
      <c r="D26">
        <v>7</v>
      </c>
      <c r="E26">
        <v>231</v>
      </c>
      <c r="F26" s="95">
        <f t="shared" si="0"/>
        <v>258</v>
      </c>
      <c r="G26" s="91">
        <v>13</v>
      </c>
      <c r="H26" s="94">
        <v>4</v>
      </c>
      <c r="I26" s="94">
        <v>150</v>
      </c>
      <c r="J26" s="95">
        <f t="shared" si="1"/>
        <v>167</v>
      </c>
      <c r="K26" s="112">
        <v>5050.1316666666671</v>
      </c>
      <c r="L26" s="112">
        <v>2514.6766666666663</v>
      </c>
      <c r="M26" s="112">
        <v>54197.444166666675</v>
      </c>
      <c r="N26" s="98">
        <f t="shared" si="2"/>
        <v>61762.25250000001</v>
      </c>
    </row>
    <row r="27" spans="1:14" x14ac:dyDescent="0.2">
      <c r="A27" s="4">
        <v>30</v>
      </c>
      <c r="B27" s="15" t="s">
        <v>27</v>
      </c>
      <c r="C27">
        <v>3235</v>
      </c>
      <c r="D27">
        <v>805</v>
      </c>
      <c r="E27">
        <v>2627</v>
      </c>
      <c r="F27" s="95">
        <f t="shared" si="0"/>
        <v>6667</v>
      </c>
      <c r="G27" s="91">
        <v>1972</v>
      </c>
      <c r="H27" s="94">
        <v>506</v>
      </c>
      <c r="I27" s="94">
        <v>1618</v>
      </c>
      <c r="J27" s="95">
        <f t="shared" si="1"/>
        <v>4096</v>
      </c>
      <c r="K27" s="112">
        <v>1263510.4625000001</v>
      </c>
      <c r="L27" s="112">
        <v>272920.21250000002</v>
      </c>
      <c r="M27" s="112">
        <v>751841.0033333333</v>
      </c>
      <c r="N27" s="98">
        <f t="shared" si="2"/>
        <v>2288271.6783333337</v>
      </c>
    </row>
    <row r="28" spans="1:14" x14ac:dyDescent="0.2">
      <c r="A28" s="1"/>
      <c r="B28" s="27" t="s">
        <v>3</v>
      </c>
      <c r="C28" s="101">
        <f>SUM(C4:C27)</f>
        <v>7049</v>
      </c>
      <c r="D28" s="101">
        <f>SUM(D4:D27)</f>
        <v>1685</v>
      </c>
      <c r="E28" s="101">
        <f>SUM(E4:E27)</f>
        <v>17288</v>
      </c>
      <c r="F28" s="102">
        <f t="shared" ref="F28:N28" si="3">SUM(F4:F27)</f>
        <v>26022</v>
      </c>
      <c r="G28" s="103">
        <f t="shared" si="3"/>
        <v>4124</v>
      </c>
      <c r="H28" s="103">
        <f t="shared" si="3"/>
        <v>1010</v>
      </c>
      <c r="I28" s="103">
        <f t="shared" si="3"/>
        <v>10623</v>
      </c>
      <c r="J28" s="104">
        <f t="shared" si="3"/>
        <v>15757</v>
      </c>
      <c r="K28" s="105">
        <f>SUM(K4:K27)</f>
        <v>2768069.3191666668</v>
      </c>
      <c r="L28" s="105">
        <f>SUM(L4:L27)</f>
        <v>572874.3041666667</v>
      </c>
      <c r="M28" s="105">
        <f>SUM(M4:M27)</f>
        <v>5109931.8833333328</v>
      </c>
      <c r="N28" s="106">
        <f t="shared" si="3"/>
        <v>8450875.5066666678</v>
      </c>
    </row>
    <row r="29" spans="1:14" x14ac:dyDescent="0.2">
      <c r="N29" s="49"/>
    </row>
    <row r="30" spans="1:14" x14ac:dyDescent="0.2">
      <c r="E30" s="70"/>
      <c r="N30" s="49"/>
    </row>
    <row r="31" spans="1:14" x14ac:dyDescent="0.2">
      <c r="K31" s="107"/>
      <c r="L31" s="108"/>
      <c r="M31" s="49"/>
      <c r="N31" s="49"/>
    </row>
    <row r="32" spans="1:14" x14ac:dyDescent="0.2">
      <c r="L32" s="18"/>
    </row>
    <row r="33" spans="11:11" x14ac:dyDescent="0.2">
      <c r="K33" s="91"/>
    </row>
    <row r="34" spans="11:11" x14ac:dyDescent="0.2">
      <c r="K34" s="18"/>
    </row>
    <row r="35" spans="11:11" x14ac:dyDescent="0.2">
      <c r="K35" s="18"/>
    </row>
    <row r="36" spans="11:11" x14ac:dyDescent="0.2">
      <c r="K36" s="18"/>
    </row>
    <row r="37" spans="11:11" x14ac:dyDescent="0.2">
      <c r="K37" s="18"/>
    </row>
    <row r="38" spans="11:11" x14ac:dyDescent="0.2">
      <c r="K38" s="18"/>
    </row>
    <row r="39" spans="11:11" x14ac:dyDescent="0.2">
      <c r="K39" s="18"/>
    </row>
    <row r="40" spans="11:11" x14ac:dyDescent="0.2">
      <c r="K40" s="18"/>
    </row>
    <row r="41" spans="11:11" x14ac:dyDescent="0.2">
      <c r="K41" s="18"/>
    </row>
    <row r="42" spans="11:11" x14ac:dyDescent="0.2">
      <c r="K42" s="18"/>
    </row>
    <row r="43" spans="11:11" x14ac:dyDescent="0.2">
      <c r="K43" s="18"/>
    </row>
    <row r="44" spans="11:11" x14ac:dyDescent="0.2">
      <c r="K44" s="18"/>
    </row>
    <row r="45" spans="11:11" x14ac:dyDescent="0.2">
      <c r="K45" s="18"/>
    </row>
    <row r="46" spans="11:11" x14ac:dyDescent="0.2">
      <c r="K46" s="18"/>
    </row>
    <row r="47" spans="11:11" x14ac:dyDescent="0.2">
      <c r="K47" s="18"/>
    </row>
    <row r="48" spans="11:11" x14ac:dyDescent="0.2">
      <c r="K48" s="18"/>
    </row>
    <row r="49" spans="11:11" x14ac:dyDescent="0.2">
      <c r="K49" s="18"/>
    </row>
    <row r="50" spans="11:11" x14ac:dyDescent="0.2">
      <c r="K50" s="18"/>
    </row>
    <row r="51" spans="11:11" x14ac:dyDescent="0.2">
      <c r="K51" s="18"/>
    </row>
    <row r="52" spans="11:11" x14ac:dyDescent="0.2">
      <c r="K52" s="18"/>
    </row>
    <row r="53" spans="11:11" x14ac:dyDescent="0.2">
      <c r="K53" s="18"/>
    </row>
    <row r="54" spans="11:11" x14ac:dyDescent="0.2">
      <c r="K54" s="18"/>
    </row>
    <row r="55" spans="11:11" x14ac:dyDescent="0.2">
      <c r="K55" s="18"/>
    </row>
    <row r="80" spans="11:13" x14ac:dyDescent="0.2">
      <c r="K80" s="49"/>
      <c r="L80" s="49"/>
      <c r="M80" s="49"/>
    </row>
    <row r="81" spans="11:13" x14ac:dyDescent="0.2">
      <c r="K81" s="49"/>
      <c r="L81" s="49"/>
      <c r="M81" s="4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opLeftCell="A37" workbookViewId="0">
      <selection activeCell="N28" sqref="N28"/>
    </sheetView>
  </sheetViews>
  <sheetFormatPr defaultRowHeight="15" x14ac:dyDescent="0.2"/>
  <cols>
    <col min="1" max="1" width="4.109375" customWidth="1"/>
    <col min="2" max="2" width="11" customWidth="1"/>
    <col min="3" max="3" width="6.44140625" customWidth="1"/>
    <col min="4" max="4" width="6.88671875" customWidth="1"/>
    <col min="5" max="5" width="7.5546875" customWidth="1"/>
    <col min="6" max="6" width="7.6640625" customWidth="1"/>
    <col min="7" max="7" width="7.77734375" customWidth="1"/>
    <col min="8" max="8" width="6.88671875" customWidth="1"/>
    <col min="9" max="9" width="7.33203125" customWidth="1"/>
    <col min="11" max="11" width="11.109375" customWidth="1"/>
    <col min="12" max="12" width="11.6640625" customWidth="1"/>
    <col min="13" max="13" width="12" customWidth="1"/>
    <col min="14" max="14" width="11.44140625" customWidth="1"/>
  </cols>
  <sheetData>
    <row r="1" spans="1:14" ht="15.75" x14ac:dyDescent="0.25">
      <c r="D1" s="13" t="s">
        <v>34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5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40</v>
      </c>
      <c r="D4">
        <v>32</v>
      </c>
      <c r="E4">
        <v>408</v>
      </c>
      <c r="F4" s="22">
        <f>SUM(C4:E4)</f>
        <v>480</v>
      </c>
      <c r="G4">
        <v>20</v>
      </c>
      <c r="H4">
        <v>17</v>
      </c>
      <c r="I4">
        <v>238</v>
      </c>
      <c r="J4" s="20">
        <f t="shared" ref="J4:J27" si="0">SUM(G4:I4)</f>
        <v>275</v>
      </c>
      <c r="K4" s="39">
        <v>8135.3566666666666</v>
      </c>
      <c r="L4" s="39">
        <v>6759.1008333333339</v>
      </c>
      <c r="M4" s="39">
        <v>77940.210833333331</v>
      </c>
      <c r="N4" s="30">
        <f>SUM(K4:M4)</f>
        <v>92834.668333333335</v>
      </c>
    </row>
    <row r="5" spans="1:14" x14ac:dyDescent="0.2">
      <c r="A5" s="4">
        <v>2</v>
      </c>
      <c r="B5" s="15" t="s">
        <v>5</v>
      </c>
      <c r="C5">
        <v>86</v>
      </c>
      <c r="D5">
        <v>71</v>
      </c>
      <c r="E5">
        <v>688</v>
      </c>
      <c r="F5" s="22">
        <f t="shared" ref="F5:F27" si="1">SUM(C5:E5)</f>
        <v>845</v>
      </c>
      <c r="G5">
        <v>50</v>
      </c>
      <c r="H5">
        <v>36</v>
      </c>
      <c r="I5">
        <v>413</v>
      </c>
      <c r="J5" s="10">
        <f t="shared" si="0"/>
        <v>499</v>
      </c>
      <c r="K5" s="39">
        <v>29246.522500000003</v>
      </c>
      <c r="L5" s="39">
        <v>20905.321666666667</v>
      </c>
      <c r="M5" s="39">
        <v>199093.65666666665</v>
      </c>
      <c r="N5" s="30">
        <f t="shared" ref="N5:N27" si="2">SUM(K5:M5)</f>
        <v>249245.50083333332</v>
      </c>
    </row>
    <row r="6" spans="1:14" x14ac:dyDescent="0.2">
      <c r="A6" s="4">
        <v>3</v>
      </c>
      <c r="B6" s="15" t="s">
        <v>6</v>
      </c>
      <c r="C6">
        <v>371</v>
      </c>
      <c r="D6">
        <v>202</v>
      </c>
      <c r="E6">
        <v>2695</v>
      </c>
      <c r="F6" s="22">
        <f t="shared" si="1"/>
        <v>3268</v>
      </c>
      <c r="G6">
        <v>210</v>
      </c>
      <c r="H6">
        <v>112</v>
      </c>
      <c r="I6">
        <v>1667</v>
      </c>
      <c r="J6" s="10">
        <f t="shared" si="0"/>
        <v>1989</v>
      </c>
      <c r="K6" s="39">
        <v>145769.37916666668</v>
      </c>
      <c r="L6" s="39">
        <v>76828.7</v>
      </c>
      <c r="M6" s="39">
        <v>854805.56416666659</v>
      </c>
      <c r="N6" s="30">
        <f t="shared" si="2"/>
        <v>1077403.6433333333</v>
      </c>
    </row>
    <row r="7" spans="1:14" x14ac:dyDescent="0.2">
      <c r="A7" s="4">
        <v>4</v>
      </c>
      <c r="B7" s="15" t="s">
        <v>7</v>
      </c>
      <c r="C7" s="18">
        <v>33</v>
      </c>
      <c r="D7" s="18">
        <v>11</v>
      </c>
      <c r="E7" s="18">
        <v>365</v>
      </c>
      <c r="F7" s="22">
        <f t="shared" si="1"/>
        <v>409</v>
      </c>
      <c r="G7">
        <v>18</v>
      </c>
      <c r="H7">
        <v>6</v>
      </c>
      <c r="I7">
        <v>220</v>
      </c>
      <c r="J7" s="10">
        <f t="shared" si="0"/>
        <v>244</v>
      </c>
      <c r="K7" s="39">
        <v>9518.4375</v>
      </c>
      <c r="L7" s="39">
        <v>3311.8258333333338</v>
      </c>
      <c r="M7" s="39">
        <v>99955.851666666669</v>
      </c>
      <c r="N7" s="30">
        <f t="shared" si="2"/>
        <v>112786.11500000001</v>
      </c>
    </row>
    <row r="8" spans="1:14" x14ac:dyDescent="0.2">
      <c r="A8" s="4">
        <v>5</v>
      </c>
      <c r="B8" s="15" t="s">
        <v>8</v>
      </c>
      <c r="C8">
        <v>19</v>
      </c>
      <c r="D8">
        <v>11</v>
      </c>
      <c r="E8">
        <v>176</v>
      </c>
      <c r="F8" s="22">
        <f t="shared" si="1"/>
        <v>206</v>
      </c>
      <c r="G8">
        <v>6</v>
      </c>
      <c r="H8">
        <v>5</v>
      </c>
      <c r="I8">
        <v>107</v>
      </c>
      <c r="J8" s="10">
        <f t="shared" si="0"/>
        <v>118</v>
      </c>
      <c r="K8" s="39">
        <v>3278.2966666666666</v>
      </c>
      <c r="L8" s="39">
        <v>2342.3941666666665</v>
      </c>
      <c r="M8" s="39">
        <v>39068.9</v>
      </c>
      <c r="N8" s="30">
        <f t="shared" si="2"/>
        <v>44689.590833333335</v>
      </c>
    </row>
    <row r="9" spans="1:14" x14ac:dyDescent="0.2">
      <c r="A9" s="4">
        <v>6</v>
      </c>
      <c r="B9" s="15" t="s">
        <v>9</v>
      </c>
      <c r="C9">
        <v>21</v>
      </c>
      <c r="D9">
        <v>10</v>
      </c>
      <c r="E9">
        <v>456</v>
      </c>
      <c r="F9" s="22">
        <f t="shared" si="1"/>
        <v>487</v>
      </c>
      <c r="G9">
        <v>12</v>
      </c>
      <c r="H9">
        <v>5</v>
      </c>
      <c r="I9">
        <v>296</v>
      </c>
      <c r="J9" s="10">
        <f t="shared" si="0"/>
        <v>313</v>
      </c>
      <c r="K9" s="39">
        <v>7512.2233333333324</v>
      </c>
      <c r="L9" s="39">
        <v>2401.1216666666664</v>
      </c>
      <c r="M9" s="39">
        <v>130293.39916666667</v>
      </c>
      <c r="N9" s="30">
        <f t="shared" si="2"/>
        <v>140206.74416666667</v>
      </c>
    </row>
    <row r="10" spans="1:14" x14ac:dyDescent="0.2">
      <c r="A10" s="4">
        <v>7</v>
      </c>
      <c r="B10" s="15" t="s">
        <v>10</v>
      </c>
      <c r="C10">
        <v>51</v>
      </c>
      <c r="D10">
        <v>28</v>
      </c>
      <c r="E10">
        <v>307</v>
      </c>
      <c r="F10" s="22">
        <f t="shared" si="1"/>
        <v>386</v>
      </c>
      <c r="G10">
        <v>30</v>
      </c>
      <c r="H10">
        <v>17</v>
      </c>
      <c r="I10">
        <v>169</v>
      </c>
      <c r="J10" s="10">
        <f t="shared" si="0"/>
        <v>216</v>
      </c>
      <c r="K10" s="39">
        <v>17858.424999999999</v>
      </c>
      <c r="L10" s="39">
        <v>7560.9841666666662</v>
      </c>
      <c r="M10" s="39">
        <v>75170.095000000001</v>
      </c>
      <c r="N10" s="30">
        <f t="shared" si="2"/>
        <v>100589.50416666667</v>
      </c>
    </row>
    <row r="11" spans="1:14" x14ac:dyDescent="0.2">
      <c r="A11" s="4">
        <v>8</v>
      </c>
      <c r="B11" s="15" t="s">
        <v>11</v>
      </c>
      <c r="C11">
        <v>22</v>
      </c>
      <c r="D11">
        <v>20</v>
      </c>
      <c r="E11">
        <v>511</v>
      </c>
      <c r="F11" s="22">
        <f t="shared" si="1"/>
        <v>553</v>
      </c>
      <c r="G11">
        <v>11</v>
      </c>
      <c r="H11">
        <v>12</v>
      </c>
      <c r="I11">
        <v>315</v>
      </c>
      <c r="J11" s="10">
        <f t="shared" si="0"/>
        <v>338</v>
      </c>
      <c r="K11" s="39">
        <v>9201.2808333333323</v>
      </c>
      <c r="L11" s="39">
        <v>7143.1749999999993</v>
      </c>
      <c r="M11" s="39">
        <v>157875.19583333333</v>
      </c>
      <c r="N11" s="30">
        <f t="shared" si="2"/>
        <v>174219.65166666667</v>
      </c>
    </row>
    <row r="12" spans="1:14" x14ac:dyDescent="0.2">
      <c r="A12" s="4">
        <v>9</v>
      </c>
      <c r="B12" s="15" t="s">
        <v>12</v>
      </c>
      <c r="C12">
        <v>12</v>
      </c>
      <c r="D12">
        <v>20</v>
      </c>
      <c r="E12">
        <v>289</v>
      </c>
      <c r="F12" s="22">
        <f t="shared" si="1"/>
        <v>321</v>
      </c>
      <c r="G12">
        <v>8</v>
      </c>
      <c r="H12">
        <v>13</v>
      </c>
      <c r="I12">
        <v>198</v>
      </c>
      <c r="J12" s="10">
        <f t="shared" si="0"/>
        <v>219</v>
      </c>
      <c r="K12" s="39">
        <v>3235.2016666666664</v>
      </c>
      <c r="L12" s="39">
        <v>4709.163333333333</v>
      </c>
      <c r="M12" s="39">
        <v>69003.263333333336</v>
      </c>
      <c r="N12" s="30">
        <f t="shared" si="2"/>
        <v>76947.628333333341</v>
      </c>
    </row>
    <row r="13" spans="1:14" x14ac:dyDescent="0.2">
      <c r="A13" s="4">
        <v>10</v>
      </c>
      <c r="B13" s="15" t="s">
        <v>13</v>
      </c>
      <c r="C13">
        <v>50</v>
      </c>
      <c r="D13">
        <v>15</v>
      </c>
      <c r="E13">
        <v>455</v>
      </c>
      <c r="F13" s="22">
        <f t="shared" si="1"/>
        <v>520</v>
      </c>
      <c r="G13">
        <v>28</v>
      </c>
      <c r="H13">
        <v>13</v>
      </c>
      <c r="I13">
        <v>282</v>
      </c>
      <c r="J13" s="10">
        <f t="shared" si="0"/>
        <v>323</v>
      </c>
      <c r="K13" s="39">
        <v>18679.483333333334</v>
      </c>
      <c r="L13" s="39">
        <v>4171.5591666666669</v>
      </c>
      <c r="M13" s="39">
        <v>134463.62583333332</v>
      </c>
      <c r="N13" s="30">
        <f t="shared" si="2"/>
        <v>157314.66833333333</v>
      </c>
    </row>
    <row r="14" spans="1:14" x14ac:dyDescent="0.2">
      <c r="A14" s="4">
        <v>11</v>
      </c>
      <c r="B14" s="15" t="s">
        <v>14</v>
      </c>
      <c r="C14">
        <v>8</v>
      </c>
      <c r="D14">
        <v>0</v>
      </c>
      <c r="E14">
        <v>79</v>
      </c>
      <c r="F14" s="22">
        <f t="shared" si="1"/>
        <v>87</v>
      </c>
      <c r="G14">
        <v>5</v>
      </c>
      <c r="H14">
        <v>0</v>
      </c>
      <c r="I14">
        <v>53</v>
      </c>
      <c r="J14" s="10">
        <f t="shared" si="0"/>
        <v>58</v>
      </c>
      <c r="K14" s="39">
        <v>1704.9066666666668</v>
      </c>
      <c r="L14" s="39">
        <v>0</v>
      </c>
      <c r="M14" s="39">
        <v>13384.724166666667</v>
      </c>
      <c r="N14" s="30">
        <f t="shared" si="2"/>
        <v>15089.630833333333</v>
      </c>
    </row>
    <row r="15" spans="1:14" x14ac:dyDescent="0.2">
      <c r="A15" s="4">
        <v>12</v>
      </c>
      <c r="B15" s="15" t="s">
        <v>15</v>
      </c>
      <c r="C15">
        <v>150</v>
      </c>
      <c r="D15">
        <v>63</v>
      </c>
      <c r="E15">
        <v>748</v>
      </c>
      <c r="F15" s="22">
        <f t="shared" si="1"/>
        <v>961</v>
      </c>
      <c r="G15">
        <v>78</v>
      </c>
      <c r="H15">
        <v>31</v>
      </c>
      <c r="I15">
        <v>456</v>
      </c>
      <c r="J15" s="10">
        <f t="shared" si="0"/>
        <v>565</v>
      </c>
      <c r="K15" s="39">
        <v>54403.840833333328</v>
      </c>
      <c r="L15" s="39">
        <v>17530.456666666665</v>
      </c>
      <c r="M15" s="39">
        <v>223433.86</v>
      </c>
      <c r="N15" s="30">
        <f t="shared" si="2"/>
        <v>295368.15749999997</v>
      </c>
    </row>
    <row r="16" spans="1:14" x14ac:dyDescent="0.2">
      <c r="A16" s="4">
        <v>13</v>
      </c>
      <c r="B16" s="15" t="s">
        <v>16</v>
      </c>
      <c r="C16">
        <v>95</v>
      </c>
      <c r="D16">
        <v>68</v>
      </c>
      <c r="E16">
        <v>538</v>
      </c>
      <c r="F16" s="22">
        <f t="shared" si="1"/>
        <v>701</v>
      </c>
      <c r="G16">
        <v>60</v>
      </c>
      <c r="H16">
        <v>38</v>
      </c>
      <c r="I16">
        <v>313</v>
      </c>
      <c r="J16" s="10">
        <f t="shared" si="0"/>
        <v>411</v>
      </c>
      <c r="K16" s="39">
        <v>57071.971666666672</v>
      </c>
      <c r="L16" s="39">
        <v>29650.183333333334</v>
      </c>
      <c r="M16" s="39">
        <v>209306.77083333334</v>
      </c>
      <c r="N16" s="30">
        <f t="shared" si="2"/>
        <v>296028.92583333334</v>
      </c>
    </row>
    <row r="17" spans="1:15" x14ac:dyDescent="0.2">
      <c r="A17" s="4">
        <v>14</v>
      </c>
      <c r="B17" s="15" t="s">
        <v>17</v>
      </c>
      <c r="C17">
        <v>4</v>
      </c>
      <c r="D17">
        <v>0</v>
      </c>
      <c r="E17">
        <v>105</v>
      </c>
      <c r="F17" s="22">
        <f t="shared" si="1"/>
        <v>109</v>
      </c>
      <c r="G17">
        <v>2</v>
      </c>
      <c r="H17">
        <v>0</v>
      </c>
      <c r="I17">
        <v>67</v>
      </c>
      <c r="J17" s="10">
        <f t="shared" si="0"/>
        <v>69</v>
      </c>
      <c r="K17" s="39">
        <v>781.52750000000003</v>
      </c>
      <c r="L17" s="39">
        <v>0</v>
      </c>
      <c r="M17" s="39">
        <v>17349.431666666667</v>
      </c>
      <c r="N17" s="30">
        <f t="shared" si="2"/>
        <v>18130.959166666667</v>
      </c>
    </row>
    <row r="18" spans="1:15" x14ac:dyDescent="0.2">
      <c r="A18" s="4">
        <v>15</v>
      </c>
      <c r="B18" s="15" t="s">
        <v>18</v>
      </c>
      <c r="C18">
        <v>240</v>
      </c>
      <c r="D18">
        <v>97</v>
      </c>
      <c r="E18">
        <v>1233</v>
      </c>
      <c r="F18" s="22">
        <f t="shared" si="1"/>
        <v>1570</v>
      </c>
      <c r="G18">
        <v>128</v>
      </c>
      <c r="H18">
        <v>55</v>
      </c>
      <c r="I18">
        <v>745</v>
      </c>
      <c r="J18" s="10">
        <f t="shared" si="0"/>
        <v>928</v>
      </c>
      <c r="K18" s="39">
        <v>107940.80916666666</v>
      </c>
      <c r="L18" s="39">
        <v>38728.592499999999</v>
      </c>
      <c r="M18" s="39">
        <v>437700.19583333336</v>
      </c>
      <c r="N18" s="30">
        <f t="shared" si="2"/>
        <v>584369.59750000003</v>
      </c>
    </row>
    <row r="19" spans="1:15" x14ac:dyDescent="0.2">
      <c r="A19" s="4">
        <v>16</v>
      </c>
      <c r="B19" s="15" t="s">
        <v>19</v>
      </c>
      <c r="C19">
        <v>607</v>
      </c>
      <c r="D19">
        <v>158</v>
      </c>
      <c r="E19">
        <v>3290</v>
      </c>
      <c r="F19" s="22">
        <f t="shared" si="1"/>
        <v>4055</v>
      </c>
      <c r="G19">
        <v>351</v>
      </c>
      <c r="H19">
        <v>92</v>
      </c>
      <c r="I19">
        <v>1917</v>
      </c>
      <c r="J19" s="10">
        <f t="shared" si="0"/>
        <v>2360</v>
      </c>
      <c r="K19" s="39">
        <v>269069.9375</v>
      </c>
      <c r="L19" s="39">
        <v>53308.915833333333</v>
      </c>
      <c r="M19" s="39">
        <v>1057028.6566666667</v>
      </c>
      <c r="N19" s="30">
        <f t="shared" si="2"/>
        <v>1379407.51</v>
      </c>
    </row>
    <row r="20" spans="1:15" x14ac:dyDescent="0.2">
      <c r="A20" s="4">
        <v>17</v>
      </c>
      <c r="B20" s="15" t="s">
        <v>20</v>
      </c>
      <c r="C20">
        <v>8</v>
      </c>
      <c r="D20">
        <v>15</v>
      </c>
      <c r="E20">
        <v>146</v>
      </c>
      <c r="F20" s="22">
        <f t="shared" si="1"/>
        <v>169</v>
      </c>
      <c r="G20">
        <v>5</v>
      </c>
      <c r="H20">
        <v>9</v>
      </c>
      <c r="I20">
        <v>103</v>
      </c>
      <c r="J20" s="10">
        <f t="shared" si="0"/>
        <v>117</v>
      </c>
      <c r="K20" s="39">
        <v>2067.6933333333332</v>
      </c>
      <c r="L20" s="39">
        <v>3535.2416666666668</v>
      </c>
      <c r="M20" s="39">
        <v>30881.846666666665</v>
      </c>
      <c r="N20" s="30">
        <f t="shared" si="2"/>
        <v>36484.781666666662</v>
      </c>
    </row>
    <row r="21" spans="1:15" x14ac:dyDescent="0.2">
      <c r="A21" s="4">
        <v>18</v>
      </c>
      <c r="B21" s="15" t="s">
        <v>21</v>
      </c>
      <c r="C21">
        <v>33</v>
      </c>
      <c r="D21">
        <v>23</v>
      </c>
      <c r="E21">
        <v>365</v>
      </c>
      <c r="F21" s="22">
        <f t="shared" si="1"/>
        <v>421</v>
      </c>
      <c r="G21">
        <v>20</v>
      </c>
      <c r="H21">
        <v>11</v>
      </c>
      <c r="I21">
        <v>191</v>
      </c>
      <c r="J21" s="10">
        <f t="shared" si="0"/>
        <v>222</v>
      </c>
      <c r="K21" s="39">
        <v>10808.579166666666</v>
      </c>
      <c r="L21" s="39">
        <v>5121.6533333333336</v>
      </c>
      <c r="M21" s="39">
        <v>70989.403333333335</v>
      </c>
      <c r="N21" s="30">
        <f t="shared" si="2"/>
        <v>86919.635833333334</v>
      </c>
    </row>
    <row r="22" spans="1:15" x14ac:dyDescent="0.2">
      <c r="A22" s="4">
        <v>19</v>
      </c>
      <c r="B22" s="15" t="s">
        <v>22</v>
      </c>
      <c r="C22">
        <v>33</v>
      </c>
      <c r="D22">
        <v>3</v>
      </c>
      <c r="E22">
        <v>279</v>
      </c>
      <c r="F22" s="22">
        <f t="shared" si="1"/>
        <v>315</v>
      </c>
      <c r="G22">
        <v>17</v>
      </c>
      <c r="H22">
        <v>2</v>
      </c>
      <c r="I22">
        <v>163</v>
      </c>
      <c r="J22" s="10">
        <f t="shared" si="0"/>
        <v>182</v>
      </c>
      <c r="K22" s="39">
        <v>8888.1324999999997</v>
      </c>
      <c r="L22" s="39">
        <v>980.75250000000005</v>
      </c>
      <c r="M22" s="39">
        <v>58585.72416666666</v>
      </c>
      <c r="N22" s="30">
        <f t="shared" si="2"/>
        <v>68454.609166666662</v>
      </c>
    </row>
    <row r="23" spans="1:15" x14ac:dyDescent="0.2">
      <c r="A23" s="4">
        <v>20</v>
      </c>
      <c r="B23" s="16" t="s">
        <v>23</v>
      </c>
      <c r="C23">
        <v>5</v>
      </c>
      <c r="D23">
        <v>2</v>
      </c>
      <c r="E23">
        <v>150</v>
      </c>
      <c r="F23" s="22">
        <f t="shared" si="1"/>
        <v>157</v>
      </c>
      <c r="G23">
        <v>2</v>
      </c>
      <c r="H23">
        <v>1</v>
      </c>
      <c r="I23">
        <v>104</v>
      </c>
      <c r="J23" s="10">
        <f t="shared" si="0"/>
        <v>107</v>
      </c>
      <c r="K23" s="39">
        <v>1652.3433333333332</v>
      </c>
      <c r="L23" s="39">
        <v>601.31500000000005</v>
      </c>
      <c r="M23" s="39">
        <v>40620.439166666671</v>
      </c>
      <c r="N23" s="30">
        <f t="shared" si="2"/>
        <v>42874.097500000003</v>
      </c>
    </row>
    <row r="24" spans="1:15" x14ac:dyDescent="0.2">
      <c r="A24" s="4">
        <v>21</v>
      </c>
      <c r="B24" s="16" t="s">
        <v>24</v>
      </c>
      <c r="C24">
        <v>27</v>
      </c>
      <c r="D24">
        <v>32</v>
      </c>
      <c r="E24">
        <v>815</v>
      </c>
      <c r="F24" s="22">
        <f t="shared" si="1"/>
        <v>874</v>
      </c>
      <c r="G24">
        <v>18</v>
      </c>
      <c r="H24">
        <v>17</v>
      </c>
      <c r="I24">
        <v>453</v>
      </c>
      <c r="J24" s="10">
        <f t="shared" si="0"/>
        <v>488</v>
      </c>
      <c r="K24" s="39">
        <v>8053.8466666666673</v>
      </c>
      <c r="L24" s="39">
        <v>8916.0716666666649</v>
      </c>
      <c r="M24" s="39">
        <v>188371.28916666668</v>
      </c>
      <c r="N24" s="30">
        <f t="shared" si="2"/>
        <v>205341.20750000002</v>
      </c>
    </row>
    <row r="25" spans="1:15" x14ac:dyDescent="0.2">
      <c r="A25" s="4">
        <v>22</v>
      </c>
      <c r="B25" s="15" t="s">
        <v>25</v>
      </c>
      <c r="C25">
        <v>99</v>
      </c>
      <c r="D25">
        <v>46</v>
      </c>
      <c r="E25">
        <v>595</v>
      </c>
      <c r="F25" s="22">
        <f t="shared" si="1"/>
        <v>740</v>
      </c>
      <c r="G25">
        <v>54</v>
      </c>
      <c r="H25">
        <v>24</v>
      </c>
      <c r="I25">
        <v>370</v>
      </c>
      <c r="J25" s="10">
        <f t="shared" si="0"/>
        <v>448</v>
      </c>
      <c r="K25" s="39">
        <v>24263.644166666665</v>
      </c>
      <c r="L25" s="39">
        <v>9782.5758333333342</v>
      </c>
      <c r="M25" s="39">
        <v>135945.39833333335</v>
      </c>
      <c r="N25" s="30">
        <f t="shared" si="2"/>
        <v>169991.61833333335</v>
      </c>
    </row>
    <row r="26" spans="1:15" x14ac:dyDescent="0.2">
      <c r="A26" s="4">
        <v>23</v>
      </c>
      <c r="B26" s="15" t="s">
        <v>26</v>
      </c>
      <c r="C26">
        <v>9</v>
      </c>
      <c r="D26">
        <v>2</v>
      </c>
      <c r="E26">
        <v>199</v>
      </c>
      <c r="F26" s="22">
        <f t="shared" si="1"/>
        <v>210</v>
      </c>
      <c r="G26">
        <v>4</v>
      </c>
      <c r="H26">
        <v>1</v>
      </c>
      <c r="I26">
        <v>125</v>
      </c>
      <c r="J26" s="10">
        <f t="shared" si="0"/>
        <v>130</v>
      </c>
      <c r="K26" s="39">
        <v>2764.7858333333334</v>
      </c>
      <c r="L26" s="39">
        <v>668.33</v>
      </c>
      <c r="M26" s="39">
        <v>41555.54</v>
      </c>
      <c r="N26" s="30">
        <f t="shared" si="2"/>
        <v>44988.655833333338</v>
      </c>
    </row>
    <row r="27" spans="1:15" x14ac:dyDescent="0.2">
      <c r="A27" s="4">
        <v>30</v>
      </c>
      <c r="B27" s="15" t="s">
        <v>27</v>
      </c>
      <c r="C27">
        <v>2212</v>
      </c>
      <c r="D27">
        <v>479</v>
      </c>
      <c r="E27">
        <v>4653</v>
      </c>
      <c r="F27" s="22">
        <f t="shared" si="1"/>
        <v>7344</v>
      </c>
      <c r="G27">
        <v>1259</v>
      </c>
      <c r="H27">
        <v>291</v>
      </c>
      <c r="I27">
        <v>2731</v>
      </c>
      <c r="J27" s="11">
        <f t="shared" si="0"/>
        <v>4281</v>
      </c>
      <c r="K27" s="39">
        <v>857446.54666666675</v>
      </c>
      <c r="L27" s="39">
        <v>165261.7525</v>
      </c>
      <c r="M27" s="39">
        <v>1408778.8324999998</v>
      </c>
      <c r="N27" s="30">
        <f t="shared" si="2"/>
        <v>2431487.1316666668</v>
      </c>
    </row>
    <row r="28" spans="1:15" x14ac:dyDescent="0.2">
      <c r="A28" s="1"/>
      <c r="B28" s="28" t="s">
        <v>3</v>
      </c>
      <c r="C28" s="27">
        <f t="shared" ref="C28:N28" si="3">SUM(C4:C27)</f>
        <v>4235</v>
      </c>
      <c r="D28" s="27">
        <f t="shared" si="3"/>
        <v>1408</v>
      </c>
      <c r="E28" s="27">
        <f t="shared" si="3"/>
        <v>19545</v>
      </c>
      <c r="F28" s="28">
        <f t="shared" si="3"/>
        <v>25188</v>
      </c>
      <c r="G28" s="27">
        <f t="shared" si="3"/>
        <v>2396</v>
      </c>
      <c r="H28" s="27">
        <f t="shared" si="3"/>
        <v>808</v>
      </c>
      <c r="I28" s="27">
        <f t="shared" si="3"/>
        <v>11696</v>
      </c>
      <c r="J28" s="28">
        <f t="shared" si="3"/>
        <v>14900</v>
      </c>
      <c r="K28" s="40">
        <f t="shared" si="3"/>
        <v>1659353.1716666669</v>
      </c>
      <c r="L28" s="40">
        <f t="shared" si="3"/>
        <v>470219.18666666659</v>
      </c>
      <c r="M28" s="40">
        <f t="shared" si="3"/>
        <v>5771601.8749999991</v>
      </c>
      <c r="N28" s="41">
        <f t="shared" si="3"/>
        <v>7901174.2333333325</v>
      </c>
    </row>
    <row r="29" spans="1:15" x14ac:dyDescent="0.2">
      <c r="N29" s="26"/>
      <c r="O29" s="18"/>
    </row>
    <row r="30" spans="1:15" x14ac:dyDescent="0.2">
      <c r="N30" s="26"/>
      <c r="O30" s="18"/>
    </row>
    <row r="31" spans="1:15" x14ac:dyDescent="0.2">
      <c r="N31" s="26"/>
      <c r="O31" s="18"/>
    </row>
  </sheetData>
  <phoneticPr fontId="2" type="noConversion"/>
  <pageMargins left="0.75" right="0.75" top="1" bottom="1" header="0.5" footer="0.5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zoomScaleNormal="100" workbookViewId="0"/>
  </sheetViews>
  <sheetFormatPr defaultRowHeight="15" x14ac:dyDescent="0.2"/>
  <cols>
    <col min="1" max="1" width="3.33203125" customWidth="1"/>
    <col min="2" max="2" width="11" customWidth="1"/>
    <col min="3" max="3" width="7.33203125" customWidth="1"/>
    <col min="4" max="4" width="6.6640625" customWidth="1"/>
    <col min="5" max="5" width="7.44140625" customWidth="1"/>
    <col min="6" max="6" width="7.5546875" customWidth="1"/>
    <col min="7" max="7" width="7.109375" customWidth="1"/>
    <col min="8" max="8" width="6.5546875" bestFit="1" customWidth="1"/>
    <col min="9" max="9" width="8.21875" bestFit="1" customWidth="1"/>
    <col min="10" max="10" width="7.44140625" customWidth="1"/>
    <col min="11" max="11" width="13.33203125" customWidth="1"/>
    <col min="12" max="12" width="12.21875" customWidth="1"/>
    <col min="13" max="13" width="13.5546875" customWidth="1"/>
    <col min="14" max="14" width="11.44140625" customWidth="1"/>
    <col min="15" max="15" width="3.109375" customWidth="1"/>
  </cols>
  <sheetData>
    <row r="1" spans="1:14" ht="15.75" x14ac:dyDescent="0.25">
      <c r="D1" s="13" t="s">
        <v>78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 s="94">
        <v>51</v>
      </c>
      <c r="D4" s="94">
        <v>27</v>
      </c>
      <c r="E4" s="94">
        <v>328</v>
      </c>
      <c r="F4" s="95">
        <f t="shared" ref="F4:F27" si="0">SUM(C4:E4)</f>
        <v>406</v>
      </c>
      <c r="G4">
        <v>25</v>
      </c>
      <c r="H4">
        <v>15</v>
      </c>
      <c r="I4">
        <v>206</v>
      </c>
      <c r="J4" s="95">
        <f t="shared" ref="J4:J27" si="1">SUM(G4:I4)</f>
        <v>246</v>
      </c>
      <c r="K4" s="114">
        <v>13568.554999999998</v>
      </c>
      <c r="L4" s="114">
        <v>6166.4958333333325</v>
      </c>
      <c r="M4" s="115">
        <v>63885.044166666659</v>
      </c>
      <c r="N4" s="98">
        <f>SUM(K4:M4)</f>
        <v>83620.094999999987</v>
      </c>
    </row>
    <row r="5" spans="1:14" x14ac:dyDescent="0.2">
      <c r="A5" s="4">
        <v>2</v>
      </c>
      <c r="B5" s="15" t="s">
        <v>5</v>
      </c>
      <c r="C5" s="94">
        <v>134</v>
      </c>
      <c r="D5" s="94">
        <v>52</v>
      </c>
      <c r="E5" s="94">
        <v>543</v>
      </c>
      <c r="F5" s="95">
        <f t="shared" si="0"/>
        <v>729</v>
      </c>
      <c r="G5">
        <v>77</v>
      </c>
      <c r="H5">
        <v>32</v>
      </c>
      <c r="I5">
        <v>337</v>
      </c>
      <c r="J5" s="95">
        <f t="shared" si="1"/>
        <v>446</v>
      </c>
      <c r="K5" s="114">
        <v>48640.67</v>
      </c>
      <c r="L5" s="114">
        <v>15076.771666666666</v>
      </c>
      <c r="M5" s="115">
        <v>161484.85166666665</v>
      </c>
      <c r="N5" s="98">
        <f t="shared" ref="N5:N27" si="2">SUM(K5:M5)</f>
        <v>225202.29333333333</v>
      </c>
    </row>
    <row r="6" spans="1:14" x14ac:dyDescent="0.2">
      <c r="A6" s="4">
        <v>3</v>
      </c>
      <c r="B6" s="15" t="s">
        <v>6</v>
      </c>
      <c r="C6" s="94">
        <v>901</v>
      </c>
      <c r="D6" s="94">
        <v>141</v>
      </c>
      <c r="E6" s="94">
        <v>3246</v>
      </c>
      <c r="F6" s="95">
        <f t="shared" si="0"/>
        <v>4288</v>
      </c>
      <c r="G6">
        <v>519</v>
      </c>
      <c r="H6">
        <v>84</v>
      </c>
      <c r="I6">
        <v>2033</v>
      </c>
      <c r="J6" s="95">
        <f t="shared" si="1"/>
        <v>2636</v>
      </c>
      <c r="K6" s="114">
        <v>380753.685</v>
      </c>
      <c r="L6" s="114">
        <v>53509.354166666664</v>
      </c>
      <c r="M6" s="115">
        <v>1081176.6116666666</v>
      </c>
      <c r="N6" s="98">
        <f t="shared" si="2"/>
        <v>1515439.6508333334</v>
      </c>
    </row>
    <row r="7" spans="1:14" x14ac:dyDescent="0.2">
      <c r="A7" s="4">
        <v>4</v>
      </c>
      <c r="B7" s="15" t="s">
        <v>7</v>
      </c>
      <c r="C7" s="94">
        <v>36</v>
      </c>
      <c r="D7" s="94">
        <v>10</v>
      </c>
      <c r="E7" s="94">
        <v>330</v>
      </c>
      <c r="F7" s="95">
        <f t="shared" si="0"/>
        <v>376</v>
      </c>
      <c r="G7">
        <v>24</v>
      </c>
      <c r="H7">
        <v>8</v>
      </c>
      <c r="I7">
        <v>189</v>
      </c>
      <c r="J7" s="95">
        <f t="shared" si="1"/>
        <v>221</v>
      </c>
      <c r="K7" s="114">
        <v>17927.238333333335</v>
      </c>
      <c r="L7" s="114">
        <v>4405.873333333333</v>
      </c>
      <c r="M7" s="115">
        <v>94674.904999999999</v>
      </c>
      <c r="N7" s="98">
        <f t="shared" si="2"/>
        <v>117008.01666666666</v>
      </c>
    </row>
    <row r="8" spans="1:14" x14ac:dyDescent="0.2">
      <c r="A8" s="4">
        <v>5</v>
      </c>
      <c r="B8" s="15" t="s">
        <v>8</v>
      </c>
      <c r="C8" s="94">
        <v>34</v>
      </c>
      <c r="D8" s="94">
        <v>10</v>
      </c>
      <c r="E8" s="94">
        <v>235</v>
      </c>
      <c r="F8" s="95">
        <f t="shared" si="0"/>
        <v>279</v>
      </c>
      <c r="G8">
        <v>18</v>
      </c>
      <c r="H8">
        <v>5</v>
      </c>
      <c r="I8">
        <v>134</v>
      </c>
      <c r="J8" s="95">
        <f t="shared" si="1"/>
        <v>157</v>
      </c>
      <c r="K8" s="114">
        <v>8474.6674999999996</v>
      </c>
      <c r="L8" s="114">
        <v>3758.2024999999999</v>
      </c>
      <c r="M8" s="115">
        <v>50090.061666666668</v>
      </c>
      <c r="N8" s="98">
        <f t="shared" si="2"/>
        <v>62322.931666666671</v>
      </c>
    </row>
    <row r="9" spans="1:14" x14ac:dyDescent="0.2">
      <c r="A9" s="4">
        <v>6</v>
      </c>
      <c r="B9" s="15" t="s">
        <v>9</v>
      </c>
      <c r="C9" s="94">
        <v>65</v>
      </c>
      <c r="D9" s="94">
        <v>19</v>
      </c>
      <c r="E9" s="94">
        <v>511</v>
      </c>
      <c r="F9" s="95">
        <f t="shared" si="0"/>
        <v>595</v>
      </c>
      <c r="G9">
        <v>35</v>
      </c>
      <c r="H9">
        <v>13</v>
      </c>
      <c r="I9">
        <v>339</v>
      </c>
      <c r="J9" s="95">
        <f t="shared" si="1"/>
        <v>387</v>
      </c>
      <c r="K9" s="114">
        <v>22920.408333333329</v>
      </c>
      <c r="L9" s="114">
        <v>6881.0408333333326</v>
      </c>
      <c r="M9" s="115">
        <v>156874.185</v>
      </c>
      <c r="N9" s="98">
        <f t="shared" si="2"/>
        <v>186675.63416666666</v>
      </c>
    </row>
    <row r="10" spans="1:14" x14ac:dyDescent="0.2">
      <c r="A10" s="4">
        <v>7</v>
      </c>
      <c r="B10" s="15" t="s">
        <v>10</v>
      </c>
      <c r="C10" s="94">
        <v>85</v>
      </c>
      <c r="D10" s="94">
        <v>34</v>
      </c>
      <c r="E10" s="94">
        <v>324</v>
      </c>
      <c r="F10" s="95">
        <f t="shared" si="0"/>
        <v>443</v>
      </c>
      <c r="G10">
        <v>55</v>
      </c>
      <c r="H10">
        <v>19</v>
      </c>
      <c r="I10">
        <v>184</v>
      </c>
      <c r="J10" s="95">
        <f t="shared" si="1"/>
        <v>258</v>
      </c>
      <c r="K10" s="114">
        <v>29013.161666666667</v>
      </c>
      <c r="L10" s="114">
        <v>9132.4566666666651</v>
      </c>
      <c r="M10" s="115">
        <v>78865.572499999995</v>
      </c>
      <c r="N10" s="98">
        <f t="shared" si="2"/>
        <v>117011.19083333333</v>
      </c>
    </row>
    <row r="11" spans="1:14" x14ac:dyDescent="0.2">
      <c r="A11" s="4">
        <v>8</v>
      </c>
      <c r="B11" s="15" t="s">
        <v>11</v>
      </c>
      <c r="C11" s="94">
        <v>80</v>
      </c>
      <c r="D11" s="94">
        <v>28</v>
      </c>
      <c r="E11" s="94">
        <v>668</v>
      </c>
      <c r="F11" s="95">
        <f t="shared" si="0"/>
        <v>776</v>
      </c>
      <c r="G11">
        <v>44</v>
      </c>
      <c r="H11">
        <v>12</v>
      </c>
      <c r="I11">
        <v>393</v>
      </c>
      <c r="J11" s="95">
        <f t="shared" si="1"/>
        <v>449</v>
      </c>
      <c r="K11" s="114">
        <v>32097.736666666664</v>
      </c>
      <c r="L11" s="114">
        <v>9541.4583333333321</v>
      </c>
      <c r="M11" s="115">
        <v>216365.85749999998</v>
      </c>
      <c r="N11" s="98">
        <f t="shared" si="2"/>
        <v>258005.05249999999</v>
      </c>
    </row>
    <row r="12" spans="1:14" x14ac:dyDescent="0.2">
      <c r="A12" s="4">
        <v>9</v>
      </c>
      <c r="B12" s="15" t="s">
        <v>12</v>
      </c>
      <c r="C12" s="94">
        <v>27</v>
      </c>
      <c r="D12" s="94">
        <v>7</v>
      </c>
      <c r="E12" s="94">
        <v>319</v>
      </c>
      <c r="F12" s="95">
        <f t="shared" si="0"/>
        <v>353</v>
      </c>
      <c r="G12">
        <v>18</v>
      </c>
      <c r="H12">
        <v>4</v>
      </c>
      <c r="I12">
        <v>220</v>
      </c>
      <c r="J12" s="95">
        <f t="shared" si="1"/>
        <v>242</v>
      </c>
      <c r="K12" s="114">
        <v>4189.5424999999996</v>
      </c>
      <c r="L12" s="114">
        <v>2109.7266666666665</v>
      </c>
      <c r="M12" s="115">
        <v>78037.071666666656</v>
      </c>
      <c r="N12" s="98">
        <f t="shared" si="2"/>
        <v>84336.340833333321</v>
      </c>
    </row>
    <row r="13" spans="1:14" x14ac:dyDescent="0.2">
      <c r="A13" s="4">
        <v>10</v>
      </c>
      <c r="B13" s="15" t="s">
        <v>13</v>
      </c>
      <c r="C13" s="94">
        <v>154</v>
      </c>
      <c r="D13" s="94">
        <v>22</v>
      </c>
      <c r="E13" s="94">
        <v>549</v>
      </c>
      <c r="F13" s="95">
        <f t="shared" si="0"/>
        <v>725</v>
      </c>
      <c r="G13">
        <v>85</v>
      </c>
      <c r="H13">
        <v>13</v>
      </c>
      <c r="I13">
        <v>339</v>
      </c>
      <c r="J13" s="95">
        <f t="shared" si="1"/>
        <v>437</v>
      </c>
      <c r="K13" s="114">
        <v>57255.109166666669</v>
      </c>
      <c r="L13" s="114">
        <v>7611.9008333333331</v>
      </c>
      <c r="M13" s="115">
        <v>161564.845</v>
      </c>
      <c r="N13" s="98">
        <f t="shared" si="2"/>
        <v>226431.85500000001</v>
      </c>
    </row>
    <row r="14" spans="1:14" x14ac:dyDescent="0.2">
      <c r="A14" s="4">
        <v>11</v>
      </c>
      <c r="B14" s="15" t="s">
        <v>14</v>
      </c>
      <c r="C14" s="94">
        <v>6</v>
      </c>
      <c r="D14" s="94">
        <v>2</v>
      </c>
      <c r="E14" s="94">
        <v>70</v>
      </c>
      <c r="F14" s="95">
        <f t="shared" si="0"/>
        <v>78</v>
      </c>
      <c r="G14">
        <v>4</v>
      </c>
      <c r="H14">
        <v>1</v>
      </c>
      <c r="I14">
        <v>47</v>
      </c>
      <c r="J14" s="95">
        <f t="shared" si="1"/>
        <v>52</v>
      </c>
      <c r="K14" s="114">
        <v>1471.9899999999998</v>
      </c>
      <c r="L14" s="114">
        <v>347.79333333333335</v>
      </c>
      <c r="M14" s="115">
        <v>10786.5875</v>
      </c>
      <c r="N14" s="98">
        <f t="shared" si="2"/>
        <v>12606.370833333332</v>
      </c>
    </row>
    <row r="15" spans="1:14" x14ac:dyDescent="0.2">
      <c r="A15" s="4">
        <v>12</v>
      </c>
      <c r="B15" s="15" t="s">
        <v>15</v>
      </c>
      <c r="C15" s="94">
        <v>158</v>
      </c>
      <c r="D15" s="94">
        <v>42</v>
      </c>
      <c r="E15" s="94">
        <v>803</v>
      </c>
      <c r="F15" s="95">
        <f t="shared" si="0"/>
        <v>1003</v>
      </c>
      <c r="G15">
        <v>87</v>
      </c>
      <c r="H15">
        <v>23</v>
      </c>
      <c r="I15">
        <v>495</v>
      </c>
      <c r="J15" s="95">
        <f t="shared" si="1"/>
        <v>605</v>
      </c>
      <c r="K15" s="114">
        <v>57401.52166666666</v>
      </c>
      <c r="L15" s="114">
        <v>15141.208333333332</v>
      </c>
      <c r="M15" s="115">
        <v>232257.7833333333</v>
      </c>
      <c r="N15" s="98">
        <f t="shared" si="2"/>
        <v>304800.51333333331</v>
      </c>
    </row>
    <row r="16" spans="1:14" x14ac:dyDescent="0.2">
      <c r="A16" s="4">
        <v>13</v>
      </c>
      <c r="B16" s="15" t="s">
        <v>16</v>
      </c>
      <c r="C16" s="94">
        <v>211</v>
      </c>
      <c r="D16" s="94">
        <v>30</v>
      </c>
      <c r="E16" s="94">
        <v>557</v>
      </c>
      <c r="F16" s="95">
        <f t="shared" si="0"/>
        <v>798</v>
      </c>
      <c r="G16">
        <v>125</v>
      </c>
      <c r="H16">
        <v>18</v>
      </c>
      <c r="I16">
        <v>338</v>
      </c>
      <c r="J16" s="95">
        <f t="shared" si="1"/>
        <v>481</v>
      </c>
      <c r="K16" s="114">
        <v>120292.00083333332</v>
      </c>
      <c r="L16" s="114">
        <v>16040.158333333331</v>
      </c>
      <c r="M16" s="115">
        <v>228108.08583333332</v>
      </c>
      <c r="N16" s="98">
        <f t="shared" si="2"/>
        <v>364440.245</v>
      </c>
    </row>
    <row r="17" spans="1:14" x14ac:dyDescent="0.2">
      <c r="A17" s="4">
        <v>14</v>
      </c>
      <c r="B17" s="15" t="s">
        <v>17</v>
      </c>
      <c r="C17" s="94">
        <v>16</v>
      </c>
      <c r="D17" s="94">
        <v>5</v>
      </c>
      <c r="E17" s="94">
        <v>109</v>
      </c>
      <c r="F17" s="95">
        <f t="shared" si="0"/>
        <v>130</v>
      </c>
      <c r="G17">
        <v>12</v>
      </c>
      <c r="H17">
        <v>4</v>
      </c>
      <c r="I17">
        <v>65</v>
      </c>
      <c r="J17" s="95">
        <f t="shared" si="1"/>
        <v>81</v>
      </c>
      <c r="K17" s="114">
        <v>4053.1291666666662</v>
      </c>
      <c r="L17" s="114">
        <v>1000.5883333333333</v>
      </c>
      <c r="M17" s="115">
        <v>23651.604166666664</v>
      </c>
      <c r="N17" s="98">
        <f t="shared" si="2"/>
        <v>28705.321666666663</v>
      </c>
    </row>
    <row r="18" spans="1:14" x14ac:dyDescent="0.2">
      <c r="A18" s="4">
        <v>15</v>
      </c>
      <c r="B18" s="15" t="s">
        <v>18</v>
      </c>
      <c r="C18" s="94">
        <v>341</v>
      </c>
      <c r="D18" s="94">
        <v>123</v>
      </c>
      <c r="E18" s="94">
        <v>1413</v>
      </c>
      <c r="F18" s="95">
        <f t="shared" si="0"/>
        <v>1877</v>
      </c>
      <c r="G18">
        <v>190</v>
      </c>
      <c r="H18">
        <v>62</v>
      </c>
      <c r="I18">
        <v>856</v>
      </c>
      <c r="J18" s="95">
        <f t="shared" si="1"/>
        <v>1108</v>
      </c>
      <c r="K18" s="114">
        <v>169446.55</v>
      </c>
      <c r="L18" s="114">
        <v>46927.963333333333</v>
      </c>
      <c r="M18" s="115">
        <v>518607.0066666666</v>
      </c>
      <c r="N18" s="98">
        <f t="shared" si="2"/>
        <v>734981.5199999999</v>
      </c>
    </row>
    <row r="19" spans="1:14" x14ac:dyDescent="0.2">
      <c r="A19" s="4">
        <v>16</v>
      </c>
      <c r="B19" s="15" t="s">
        <v>19</v>
      </c>
      <c r="C19" s="94">
        <v>1095</v>
      </c>
      <c r="D19" s="94">
        <v>216</v>
      </c>
      <c r="E19" s="94">
        <v>2362</v>
      </c>
      <c r="F19" s="95">
        <f t="shared" si="0"/>
        <v>3673</v>
      </c>
      <c r="G19">
        <v>608</v>
      </c>
      <c r="H19">
        <v>125</v>
      </c>
      <c r="I19">
        <v>1423</v>
      </c>
      <c r="J19" s="95">
        <f t="shared" si="1"/>
        <v>2156</v>
      </c>
      <c r="K19" s="114">
        <v>470293.67666666664</v>
      </c>
      <c r="L19" s="114">
        <v>74543.375833333339</v>
      </c>
      <c r="M19" s="115">
        <v>782643.65833333333</v>
      </c>
      <c r="N19" s="98">
        <f t="shared" si="2"/>
        <v>1327480.7108333334</v>
      </c>
    </row>
    <row r="20" spans="1:14" x14ac:dyDescent="0.2">
      <c r="A20" s="4">
        <v>17</v>
      </c>
      <c r="B20" s="15" t="s">
        <v>20</v>
      </c>
      <c r="C20" s="94">
        <v>15</v>
      </c>
      <c r="D20" s="94">
        <v>7</v>
      </c>
      <c r="E20" s="94">
        <v>154</v>
      </c>
      <c r="F20" s="95">
        <f t="shared" si="0"/>
        <v>176</v>
      </c>
      <c r="G20">
        <v>6</v>
      </c>
      <c r="H20">
        <v>4</v>
      </c>
      <c r="I20">
        <v>99</v>
      </c>
      <c r="J20" s="95">
        <f t="shared" si="1"/>
        <v>109</v>
      </c>
      <c r="K20" s="114">
        <v>4307.03</v>
      </c>
      <c r="L20" s="114">
        <v>1756.82</v>
      </c>
      <c r="M20" s="115">
        <v>33565.122499999998</v>
      </c>
      <c r="N20" s="98">
        <f t="shared" si="2"/>
        <v>39628.972499999996</v>
      </c>
    </row>
    <row r="21" spans="1:14" x14ac:dyDescent="0.2">
      <c r="A21" s="4">
        <v>18</v>
      </c>
      <c r="B21" s="15" t="s">
        <v>21</v>
      </c>
      <c r="C21" s="94">
        <v>76</v>
      </c>
      <c r="D21" s="94">
        <v>19</v>
      </c>
      <c r="E21" s="94">
        <v>345</v>
      </c>
      <c r="F21" s="95">
        <f t="shared" si="0"/>
        <v>440</v>
      </c>
      <c r="G21">
        <v>35</v>
      </c>
      <c r="H21">
        <v>13</v>
      </c>
      <c r="I21">
        <v>185</v>
      </c>
      <c r="J21" s="95">
        <f t="shared" si="1"/>
        <v>233</v>
      </c>
      <c r="K21" s="114">
        <v>18208.71</v>
      </c>
      <c r="L21" s="114">
        <v>4324.7858333333334</v>
      </c>
      <c r="M21" s="115">
        <v>72300.713333333319</v>
      </c>
      <c r="N21" s="98">
        <f t="shared" si="2"/>
        <v>94834.209166666653</v>
      </c>
    </row>
    <row r="22" spans="1:14" x14ac:dyDescent="0.2">
      <c r="A22" s="4">
        <v>19</v>
      </c>
      <c r="B22" s="15" t="s">
        <v>22</v>
      </c>
      <c r="C22" s="94">
        <v>42</v>
      </c>
      <c r="D22" s="94">
        <v>18</v>
      </c>
      <c r="E22" s="94">
        <v>241</v>
      </c>
      <c r="F22" s="95">
        <f t="shared" si="0"/>
        <v>301</v>
      </c>
      <c r="G22">
        <v>18</v>
      </c>
      <c r="H22">
        <v>9</v>
      </c>
      <c r="I22">
        <v>143</v>
      </c>
      <c r="J22" s="95">
        <f t="shared" si="1"/>
        <v>170</v>
      </c>
      <c r="K22" s="114">
        <v>12218.905833333332</v>
      </c>
      <c r="L22" s="114">
        <v>4615.7366666666667</v>
      </c>
      <c r="M22" s="115">
        <v>58244.17083333333</v>
      </c>
      <c r="N22" s="98">
        <f t="shared" si="2"/>
        <v>75078.813333333324</v>
      </c>
    </row>
    <row r="23" spans="1:14" x14ac:dyDescent="0.2">
      <c r="A23" s="4">
        <v>20</v>
      </c>
      <c r="B23" s="16" t="s">
        <v>23</v>
      </c>
      <c r="C23" s="94">
        <v>3</v>
      </c>
      <c r="D23" s="94">
        <v>6</v>
      </c>
      <c r="E23" s="94">
        <v>176</v>
      </c>
      <c r="F23" s="95">
        <f t="shared" si="0"/>
        <v>185</v>
      </c>
      <c r="G23">
        <v>2</v>
      </c>
      <c r="H23">
        <v>3</v>
      </c>
      <c r="I23">
        <v>123</v>
      </c>
      <c r="J23" s="95">
        <f t="shared" si="1"/>
        <v>128</v>
      </c>
      <c r="K23" s="114">
        <v>951.68666666666661</v>
      </c>
      <c r="L23" s="114">
        <v>1901.1633333333332</v>
      </c>
      <c r="M23" s="115">
        <v>43709.304166666669</v>
      </c>
      <c r="N23" s="98">
        <f t="shared" si="2"/>
        <v>46562.154166666667</v>
      </c>
    </row>
    <row r="24" spans="1:14" x14ac:dyDescent="0.2">
      <c r="A24" s="4">
        <v>21</v>
      </c>
      <c r="B24" s="16" t="s">
        <v>24</v>
      </c>
      <c r="C24" s="94">
        <v>126</v>
      </c>
      <c r="D24" s="94">
        <v>41</v>
      </c>
      <c r="E24" s="94">
        <v>657</v>
      </c>
      <c r="F24" s="95">
        <f t="shared" si="0"/>
        <v>824</v>
      </c>
      <c r="G24">
        <v>64</v>
      </c>
      <c r="H24">
        <v>20</v>
      </c>
      <c r="I24">
        <v>389</v>
      </c>
      <c r="J24" s="95">
        <f t="shared" si="1"/>
        <v>473</v>
      </c>
      <c r="K24" s="114">
        <v>30721.859999999997</v>
      </c>
      <c r="L24" s="114">
        <v>10408.081666666665</v>
      </c>
      <c r="M24" s="115">
        <v>154489.58416666664</v>
      </c>
      <c r="N24" s="98">
        <f t="shared" si="2"/>
        <v>195619.52583333332</v>
      </c>
    </row>
    <row r="25" spans="1:14" x14ac:dyDescent="0.2">
      <c r="A25" s="4">
        <v>22</v>
      </c>
      <c r="B25" s="15" t="s">
        <v>25</v>
      </c>
      <c r="C25" s="94">
        <v>100</v>
      </c>
      <c r="D25" s="94">
        <v>20</v>
      </c>
      <c r="E25" s="94">
        <v>701</v>
      </c>
      <c r="F25" s="95">
        <f t="shared" si="0"/>
        <v>821</v>
      </c>
      <c r="G25">
        <v>62</v>
      </c>
      <c r="H25">
        <v>13</v>
      </c>
      <c r="I25">
        <v>449</v>
      </c>
      <c r="J25" s="95">
        <f t="shared" si="1"/>
        <v>524</v>
      </c>
      <c r="K25" s="114">
        <v>31255.748333333329</v>
      </c>
      <c r="L25" s="114">
        <v>5318.1808333333329</v>
      </c>
      <c r="M25" s="115">
        <v>151319.87</v>
      </c>
      <c r="N25" s="98">
        <f t="shared" si="2"/>
        <v>187893.79916666666</v>
      </c>
    </row>
    <row r="26" spans="1:14" x14ac:dyDescent="0.2">
      <c r="A26" s="4">
        <v>23</v>
      </c>
      <c r="B26" s="15" t="s">
        <v>26</v>
      </c>
      <c r="C26" s="94">
        <v>20</v>
      </c>
      <c r="D26" s="94">
        <v>5</v>
      </c>
      <c r="E26" s="94">
        <v>244</v>
      </c>
      <c r="F26" s="95">
        <f t="shared" si="0"/>
        <v>269</v>
      </c>
      <c r="G26">
        <v>12</v>
      </c>
      <c r="H26">
        <v>3</v>
      </c>
      <c r="I26">
        <v>157</v>
      </c>
      <c r="J26" s="95">
        <f t="shared" si="1"/>
        <v>172</v>
      </c>
      <c r="K26" s="114">
        <v>6079.081666666666</v>
      </c>
      <c r="L26" s="114">
        <v>2017.2099999999998</v>
      </c>
      <c r="M26" s="115">
        <v>57473.888333333329</v>
      </c>
      <c r="N26" s="98">
        <f t="shared" si="2"/>
        <v>65570.179999999993</v>
      </c>
    </row>
    <row r="27" spans="1:14" x14ac:dyDescent="0.2">
      <c r="A27" s="4">
        <v>30</v>
      </c>
      <c r="B27" s="15" t="s">
        <v>27</v>
      </c>
      <c r="C27" s="94">
        <v>3131</v>
      </c>
      <c r="D27" s="94">
        <v>791</v>
      </c>
      <c r="E27" s="94">
        <v>2562</v>
      </c>
      <c r="F27" s="95">
        <f t="shared" si="0"/>
        <v>6484</v>
      </c>
      <c r="G27">
        <v>1930</v>
      </c>
      <c r="H27">
        <v>499</v>
      </c>
      <c r="I27">
        <v>1587</v>
      </c>
      <c r="J27" s="95">
        <f t="shared" si="1"/>
        <v>4016</v>
      </c>
      <c r="K27" s="114">
        <v>1268578.5233333332</v>
      </c>
      <c r="L27" s="114">
        <v>263916.04416666663</v>
      </c>
      <c r="M27" s="115">
        <v>761097.36083333334</v>
      </c>
      <c r="N27" s="98">
        <f t="shared" si="2"/>
        <v>2293591.9283333332</v>
      </c>
    </row>
    <row r="28" spans="1:14" x14ac:dyDescent="0.2">
      <c r="A28" s="1"/>
      <c r="B28" s="27" t="s">
        <v>3</v>
      </c>
      <c r="C28" s="101">
        <f>SUM(C4:C27)</f>
        <v>6907</v>
      </c>
      <c r="D28" s="101">
        <f>SUM(D4:D27)</f>
        <v>1675</v>
      </c>
      <c r="E28" s="101">
        <f>SUM(E4:E27)</f>
        <v>17447</v>
      </c>
      <c r="F28" s="102">
        <f t="shared" ref="F28:N28" si="3">SUM(F4:F27)</f>
        <v>26029</v>
      </c>
      <c r="G28" s="103">
        <f t="shared" si="3"/>
        <v>4055</v>
      </c>
      <c r="H28" s="103">
        <f t="shared" si="3"/>
        <v>1002</v>
      </c>
      <c r="I28" s="103">
        <f t="shared" si="3"/>
        <v>10730</v>
      </c>
      <c r="J28" s="104">
        <f t="shared" si="3"/>
        <v>15787</v>
      </c>
      <c r="K28" s="105">
        <f>SUM(K4:K27)</f>
        <v>2810121.188333333</v>
      </c>
      <c r="L28" s="105">
        <f>SUM(L4:L27)</f>
        <v>566452.39083333337</v>
      </c>
      <c r="M28" s="105">
        <f>SUM(M4:M27)</f>
        <v>5271273.7458333336</v>
      </c>
      <c r="N28" s="106">
        <f t="shared" si="3"/>
        <v>8647847.3249999993</v>
      </c>
    </row>
    <row r="29" spans="1:14" x14ac:dyDescent="0.2">
      <c r="N29" s="49"/>
    </row>
    <row r="30" spans="1:14" x14ac:dyDescent="0.2">
      <c r="E30" s="70"/>
      <c r="N30" s="49"/>
    </row>
    <row r="31" spans="1:14" x14ac:dyDescent="0.2">
      <c r="K31" s="107"/>
      <c r="L31" s="108"/>
      <c r="M31" s="49"/>
      <c r="N31" s="49"/>
    </row>
    <row r="32" spans="1:14" x14ac:dyDescent="0.2">
      <c r="L32" s="18"/>
    </row>
    <row r="80" spans="12:13" x14ac:dyDescent="0.2">
      <c r="L80" s="49"/>
      <c r="M80" s="49"/>
    </row>
    <row r="81" spans="12:13" x14ac:dyDescent="0.2">
      <c r="L81" s="49"/>
      <c r="M81" s="49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workbookViewId="0">
      <selection activeCell="D1" sqref="D1"/>
    </sheetView>
  </sheetViews>
  <sheetFormatPr defaultRowHeight="15" x14ac:dyDescent="0.2"/>
  <cols>
    <col min="1" max="1" width="3.33203125" customWidth="1"/>
    <col min="2" max="2" width="11" customWidth="1"/>
    <col min="3" max="3" width="7.33203125" customWidth="1"/>
    <col min="4" max="4" width="6.6640625" customWidth="1"/>
    <col min="5" max="5" width="7.44140625" customWidth="1"/>
    <col min="6" max="6" width="7.5546875" customWidth="1"/>
    <col min="7" max="7" width="7.109375" customWidth="1"/>
    <col min="8" max="8" width="6.5546875" bestFit="1" customWidth="1"/>
    <col min="9" max="9" width="8.21875" bestFit="1" customWidth="1"/>
    <col min="10" max="10" width="7.44140625" customWidth="1"/>
    <col min="11" max="11" width="13.33203125" customWidth="1"/>
    <col min="12" max="12" width="12.21875" customWidth="1"/>
    <col min="13" max="13" width="13.5546875" customWidth="1"/>
    <col min="14" max="14" width="11.44140625" customWidth="1"/>
    <col min="15" max="15" width="3.109375" customWidth="1"/>
  </cols>
  <sheetData>
    <row r="1" spans="1:14" ht="15.75" x14ac:dyDescent="0.25">
      <c r="D1" s="13" t="s">
        <v>79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50</v>
      </c>
      <c r="D4">
        <v>32</v>
      </c>
      <c r="E4">
        <v>327</v>
      </c>
      <c r="F4" s="95">
        <f t="shared" ref="F4:F27" si="0">SUM(C4:E4)</f>
        <v>409</v>
      </c>
      <c r="G4">
        <v>25</v>
      </c>
      <c r="H4">
        <v>16</v>
      </c>
      <c r="I4">
        <v>204</v>
      </c>
      <c r="J4" s="95">
        <f t="shared" ref="J4:J27" si="1">SUM(G4:I4)</f>
        <v>245</v>
      </c>
      <c r="K4" s="114">
        <v>12900.084166666666</v>
      </c>
      <c r="L4" s="114">
        <v>6846.19</v>
      </c>
      <c r="M4" s="115">
        <v>66230.63416666667</v>
      </c>
      <c r="N4" s="98">
        <f>SUM(K4:M4)</f>
        <v>85976.90833333334</v>
      </c>
    </row>
    <row r="5" spans="1:14" x14ac:dyDescent="0.2">
      <c r="A5" s="4">
        <v>2</v>
      </c>
      <c r="B5" s="15" t="s">
        <v>5</v>
      </c>
      <c r="C5">
        <v>127</v>
      </c>
      <c r="D5">
        <v>60</v>
      </c>
      <c r="E5">
        <v>543</v>
      </c>
      <c r="F5" s="95">
        <f t="shared" si="0"/>
        <v>730</v>
      </c>
      <c r="G5">
        <v>75</v>
      </c>
      <c r="H5">
        <v>35</v>
      </c>
      <c r="I5">
        <v>335</v>
      </c>
      <c r="J5" s="95">
        <f t="shared" si="1"/>
        <v>445</v>
      </c>
      <c r="K5" s="114">
        <v>48617.789999999994</v>
      </c>
      <c r="L5" s="114">
        <v>18379.952499999999</v>
      </c>
      <c r="M5" s="115">
        <v>164269.98249999998</v>
      </c>
      <c r="N5" s="98">
        <f t="shared" ref="N5:N27" si="2">SUM(K5:M5)</f>
        <v>231267.72499999998</v>
      </c>
    </row>
    <row r="6" spans="1:14" x14ac:dyDescent="0.2">
      <c r="A6" s="4">
        <v>3</v>
      </c>
      <c r="B6" s="15" t="s">
        <v>6</v>
      </c>
      <c r="C6">
        <v>938</v>
      </c>
      <c r="D6">
        <v>150</v>
      </c>
      <c r="E6">
        <v>3178</v>
      </c>
      <c r="F6" s="95">
        <f t="shared" si="0"/>
        <v>4266</v>
      </c>
      <c r="G6">
        <v>541</v>
      </c>
      <c r="H6">
        <v>88</v>
      </c>
      <c r="I6">
        <v>1997</v>
      </c>
      <c r="J6" s="95">
        <f t="shared" si="1"/>
        <v>2626</v>
      </c>
      <c r="K6" s="114">
        <v>413495.95083333331</v>
      </c>
      <c r="L6" s="114">
        <v>57902.552499999998</v>
      </c>
      <c r="M6" s="115">
        <v>1061728.4275</v>
      </c>
      <c r="N6" s="98">
        <f t="shared" si="2"/>
        <v>1533126.9308333332</v>
      </c>
    </row>
    <row r="7" spans="1:14" x14ac:dyDescent="0.2">
      <c r="A7" s="4">
        <v>4</v>
      </c>
      <c r="B7" s="15" t="s">
        <v>7</v>
      </c>
      <c r="C7">
        <v>39</v>
      </c>
      <c r="D7">
        <v>10</v>
      </c>
      <c r="E7">
        <v>323</v>
      </c>
      <c r="F7" s="95">
        <f t="shared" si="0"/>
        <v>372</v>
      </c>
      <c r="G7">
        <v>26</v>
      </c>
      <c r="H7">
        <v>8</v>
      </c>
      <c r="I7">
        <v>188</v>
      </c>
      <c r="J7" s="95">
        <f t="shared" si="1"/>
        <v>222</v>
      </c>
      <c r="K7" s="114">
        <v>16805.392499999998</v>
      </c>
      <c r="L7" s="114">
        <v>3991.3033333333333</v>
      </c>
      <c r="M7" s="115">
        <v>99331.31</v>
      </c>
      <c r="N7" s="98">
        <f t="shared" si="2"/>
        <v>120128.00583333333</v>
      </c>
    </row>
    <row r="8" spans="1:14" x14ac:dyDescent="0.2">
      <c r="A8" s="4">
        <v>5</v>
      </c>
      <c r="B8" s="15" t="s">
        <v>8</v>
      </c>
      <c r="C8">
        <v>36</v>
      </c>
      <c r="D8">
        <v>9</v>
      </c>
      <c r="E8">
        <v>232</v>
      </c>
      <c r="F8" s="95">
        <f t="shared" si="0"/>
        <v>277</v>
      </c>
      <c r="G8">
        <v>19</v>
      </c>
      <c r="H8">
        <v>4</v>
      </c>
      <c r="I8">
        <v>132</v>
      </c>
      <c r="J8" s="95">
        <f t="shared" si="1"/>
        <v>155</v>
      </c>
      <c r="K8" s="114">
        <v>9688.9866666666658</v>
      </c>
      <c r="L8" s="114">
        <v>3236.8374999999996</v>
      </c>
      <c r="M8" s="115">
        <v>52237.098333333328</v>
      </c>
      <c r="N8" s="98">
        <f t="shared" si="2"/>
        <v>65162.922499999993</v>
      </c>
    </row>
    <row r="9" spans="1:14" x14ac:dyDescent="0.2">
      <c r="A9" s="4">
        <v>6</v>
      </c>
      <c r="B9" s="15" t="s">
        <v>9</v>
      </c>
      <c r="C9">
        <v>56</v>
      </c>
      <c r="D9">
        <v>21</v>
      </c>
      <c r="E9">
        <v>514</v>
      </c>
      <c r="F9" s="95">
        <f t="shared" si="0"/>
        <v>591</v>
      </c>
      <c r="G9">
        <v>31</v>
      </c>
      <c r="H9">
        <v>14</v>
      </c>
      <c r="I9">
        <v>338</v>
      </c>
      <c r="J9" s="95">
        <f t="shared" si="1"/>
        <v>383</v>
      </c>
      <c r="K9" s="114">
        <v>19977.75</v>
      </c>
      <c r="L9" s="114">
        <v>6580.3291666666655</v>
      </c>
      <c r="M9" s="115">
        <v>161019.11583333332</v>
      </c>
      <c r="N9" s="98">
        <f t="shared" si="2"/>
        <v>187577.19499999998</v>
      </c>
    </row>
    <row r="10" spans="1:14" x14ac:dyDescent="0.2">
      <c r="A10" s="4">
        <v>7</v>
      </c>
      <c r="B10" s="15" t="s">
        <v>10</v>
      </c>
      <c r="C10">
        <v>84</v>
      </c>
      <c r="D10">
        <v>38</v>
      </c>
      <c r="E10">
        <v>315</v>
      </c>
      <c r="F10" s="95">
        <f t="shared" si="0"/>
        <v>437</v>
      </c>
      <c r="G10">
        <v>54</v>
      </c>
      <c r="H10">
        <v>20</v>
      </c>
      <c r="I10">
        <v>182</v>
      </c>
      <c r="J10" s="95">
        <f t="shared" si="1"/>
        <v>256</v>
      </c>
      <c r="K10" s="114">
        <v>30159.19833333333</v>
      </c>
      <c r="L10" s="114">
        <v>9966.1033333333326</v>
      </c>
      <c r="M10" s="115">
        <v>78911.494999999995</v>
      </c>
      <c r="N10" s="98">
        <f t="shared" si="2"/>
        <v>119036.79666666666</v>
      </c>
    </row>
    <row r="11" spans="1:14" x14ac:dyDescent="0.2">
      <c r="A11" s="4">
        <v>8</v>
      </c>
      <c r="B11" s="15" t="s">
        <v>11</v>
      </c>
      <c r="C11">
        <v>92</v>
      </c>
      <c r="D11">
        <v>36</v>
      </c>
      <c r="E11">
        <v>650</v>
      </c>
      <c r="F11" s="95">
        <f t="shared" si="0"/>
        <v>778</v>
      </c>
      <c r="G11">
        <v>52</v>
      </c>
      <c r="H11">
        <v>16</v>
      </c>
      <c r="I11">
        <v>389</v>
      </c>
      <c r="J11" s="95">
        <f t="shared" si="1"/>
        <v>457</v>
      </c>
      <c r="K11" s="114">
        <v>36116.166666666664</v>
      </c>
      <c r="L11" s="114">
        <v>12540.103333333333</v>
      </c>
      <c r="M11" s="115">
        <v>217740.40166666667</v>
      </c>
      <c r="N11" s="98">
        <f t="shared" si="2"/>
        <v>266396.67166666669</v>
      </c>
    </row>
    <row r="12" spans="1:14" x14ac:dyDescent="0.2">
      <c r="A12" s="4">
        <v>9</v>
      </c>
      <c r="B12" s="15" t="s">
        <v>12</v>
      </c>
      <c r="C12">
        <v>20</v>
      </c>
      <c r="D12">
        <v>13</v>
      </c>
      <c r="E12">
        <v>305</v>
      </c>
      <c r="F12" s="95">
        <f t="shared" si="0"/>
        <v>338</v>
      </c>
      <c r="G12">
        <v>16</v>
      </c>
      <c r="H12">
        <v>6</v>
      </c>
      <c r="I12">
        <v>212</v>
      </c>
      <c r="J12" s="95">
        <f t="shared" si="1"/>
        <v>234</v>
      </c>
      <c r="K12" s="114">
        <v>4100.7849999999999</v>
      </c>
      <c r="L12" s="114">
        <v>2902.6616666666664</v>
      </c>
      <c r="M12" s="115">
        <v>75548.275833333319</v>
      </c>
      <c r="N12" s="98">
        <f t="shared" si="2"/>
        <v>82551.722499999989</v>
      </c>
    </row>
    <row r="13" spans="1:14" x14ac:dyDescent="0.2">
      <c r="A13" s="4">
        <v>10</v>
      </c>
      <c r="B13" s="15" t="s">
        <v>13</v>
      </c>
      <c r="C13">
        <v>167</v>
      </c>
      <c r="D13">
        <v>26</v>
      </c>
      <c r="E13">
        <v>534</v>
      </c>
      <c r="F13" s="95">
        <f t="shared" si="0"/>
        <v>727</v>
      </c>
      <c r="G13">
        <v>92</v>
      </c>
      <c r="H13">
        <v>16</v>
      </c>
      <c r="I13">
        <v>331</v>
      </c>
      <c r="J13" s="95">
        <f t="shared" si="1"/>
        <v>439</v>
      </c>
      <c r="K13" s="114">
        <v>67228.351666666669</v>
      </c>
      <c r="L13" s="114">
        <v>10147.117499999998</v>
      </c>
      <c r="M13" s="115">
        <v>163883.22166666665</v>
      </c>
      <c r="N13" s="98">
        <f t="shared" si="2"/>
        <v>241258.6908333333</v>
      </c>
    </row>
    <row r="14" spans="1:14" x14ac:dyDescent="0.2">
      <c r="A14" s="4">
        <v>11</v>
      </c>
      <c r="B14" s="15" t="s">
        <v>14</v>
      </c>
      <c r="C14">
        <v>6</v>
      </c>
      <c r="D14">
        <v>2</v>
      </c>
      <c r="E14">
        <v>71</v>
      </c>
      <c r="F14" s="95">
        <f t="shared" si="0"/>
        <v>79</v>
      </c>
      <c r="G14">
        <v>4</v>
      </c>
      <c r="H14">
        <v>1</v>
      </c>
      <c r="I14">
        <v>46</v>
      </c>
      <c r="J14" s="95">
        <f t="shared" si="1"/>
        <v>51</v>
      </c>
      <c r="K14" s="114">
        <v>1471.9899999999998</v>
      </c>
      <c r="L14" s="114">
        <v>347.79333333333335</v>
      </c>
      <c r="M14" s="115">
        <v>10785.796666666667</v>
      </c>
      <c r="N14" s="98">
        <f t="shared" si="2"/>
        <v>12605.58</v>
      </c>
    </row>
    <row r="15" spans="1:14" x14ac:dyDescent="0.2">
      <c r="A15" s="4">
        <v>12</v>
      </c>
      <c r="B15" s="15" t="s">
        <v>15</v>
      </c>
      <c r="C15">
        <v>169</v>
      </c>
      <c r="D15">
        <v>45</v>
      </c>
      <c r="E15">
        <v>759</v>
      </c>
      <c r="F15" s="95">
        <f t="shared" si="0"/>
        <v>973</v>
      </c>
      <c r="G15">
        <v>94</v>
      </c>
      <c r="H15">
        <v>23</v>
      </c>
      <c r="I15">
        <v>466</v>
      </c>
      <c r="J15" s="95">
        <f t="shared" si="1"/>
        <v>583</v>
      </c>
      <c r="K15" s="114">
        <v>57577.899166666662</v>
      </c>
      <c r="L15" s="114">
        <v>15881.287499999999</v>
      </c>
      <c r="M15" s="115">
        <v>223875.76249999998</v>
      </c>
      <c r="N15" s="98">
        <f t="shared" si="2"/>
        <v>297334.94916666666</v>
      </c>
    </row>
    <row r="16" spans="1:14" x14ac:dyDescent="0.2">
      <c r="A16" s="4">
        <v>13</v>
      </c>
      <c r="B16" s="15" t="s">
        <v>16</v>
      </c>
      <c r="C16">
        <v>223</v>
      </c>
      <c r="D16">
        <v>31</v>
      </c>
      <c r="E16">
        <v>531</v>
      </c>
      <c r="F16" s="95">
        <f t="shared" si="0"/>
        <v>785</v>
      </c>
      <c r="G16">
        <v>127</v>
      </c>
      <c r="H16">
        <v>18</v>
      </c>
      <c r="I16">
        <v>329</v>
      </c>
      <c r="J16" s="95">
        <f t="shared" si="1"/>
        <v>474</v>
      </c>
      <c r="K16" s="114">
        <v>130612.90666666665</v>
      </c>
      <c r="L16" s="114">
        <v>15978.386666666665</v>
      </c>
      <c r="M16" s="115">
        <v>216928.88749999998</v>
      </c>
      <c r="N16" s="98">
        <f t="shared" si="2"/>
        <v>363520.18083333329</v>
      </c>
    </row>
    <row r="17" spans="1:14" x14ac:dyDescent="0.2">
      <c r="A17" s="4">
        <v>14</v>
      </c>
      <c r="B17" s="15" t="s">
        <v>17</v>
      </c>
      <c r="C17">
        <v>16</v>
      </c>
      <c r="D17">
        <v>5</v>
      </c>
      <c r="E17">
        <v>109</v>
      </c>
      <c r="F17" s="95">
        <f t="shared" si="0"/>
        <v>130</v>
      </c>
      <c r="G17">
        <v>12</v>
      </c>
      <c r="H17">
        <v>4</v>
      </c>
      <c r="I17">
        <v>65</v>
      </c>
      <c r="J17" s="95">
        <f t="shared" si="1"/>
        <v>81</v>
      </c>
      <c r="K17" s="114">
        <v>4253.0366666666669</v>
      </c>
      <c r="L17" s="114">
        <v>941.87166666666656</v>
      </c>
      <c r="M17" s="115">
        <v>23540.519166666665</v>
      </c>
      <c r="N17" s="98">
        <f t="shared" si="2"/>
        <v>28735.427499999998</v>
      </c>
    </row>
    <row r="18" spans="1:14" x14ac:dyDescent="0.2">
      <c r="A18" s="4">
        <v>15</v>
      </c>
      <c r="B18" s="15" t="s">
        <v>18</v>
      </c>
      <c r="C18">
        <v>341</v>
      </c>
      <c r="D18">
        <v>109</v>
      </c>
      <c r="E18">
        <v>1447</v>
      </c>
      <c r="F18" s="95">
        <f t="shared" si="0"/>
        <v>1897</v>
      </c>
      <c r="G18">
        <v>189</v>
      </c>
      <c r="H18">
        <v>56</v>
      </c>
      <c r="I18">
        <v>873</v>
      </c>
      <c r="J18" s="95">
        <f t="shared" si="1"/>
        <v>1118</v>
      </c>
      <c r="K18" s="114">
        <v>184931.74916666668</v>
      </c>
      <c r="L18" s="114">
        <v>43203.68</v>
      </c>
      <c r="M18" s="115">
        <v>535027.04666666663</v>
      </c>
      <c r="N18" s="98">
        <f t="shared" si="2"/>
        <v>763162.47583333333</v>
      </c>
    </row>
    <row r="19" spans="1:14" x14ac:dyDescent="0.2">
      <c r="A19" s="4">
        <v>16</v>
      </c>
      <c r="B19" s="15" t="s">
        <v>19</v>
      </c>
      <c r="C19">
        <v>1041</v>
      </c>
      <c r="D19">
        <v>210</v>
      </c>
      <c r="E19">
        <v>2332</v>
      </c>
      <c r="F19" s="95">
        <f t="shared" si="0"/>
        <v>3583</v>
      </c>
      <c r="G19">
        <v>578</v>
      </c>
      <c r="H19">
        <v>128</v>
      </c>
      <c r="I19">
        <v>1398</v>
      </c>
      <c r="J19" s="95">
        <f t="shared" si="1"/>
        <v>2104</v>
      </c>
      <c r="K19" s="114">
        <v>455800.59416666662</v>
      </c>
      <c r="L19" s="114">
        <v>71830.958333333328</v>
      </c>
      <c r="M19" s="115">
        <v>778093.48499999999</v>
      </c>
      <c r="N19" s="98">
        <f t="shared" si="2"/>
        <v>1305725.0375000001</v>
      </c>
    </row>
    <row r="20" spans="1:14" x14ac:dyDescent="0.2">
      <c r="A20" s="4">
        <v>17</v>
      </c>
      <c r="B20" s="15" t="s">
        <v>20</v>
      </c>
      <c r="C20">
        <v>13</v>
      </c>
      <c r="D20">
        <v>5</v>
      </c>
      <c r="E20">
        <v>152</v>
      </c>
      <c r="F20" s="95">
        <f t="shared" si="0"/>
        <v>170</v>
      </c>
      <c r="G20">
        <v>5</v>
      </c>
      <c r="H20">
        <v>3</v>
      </c>
      <c r="I20">
        <v>97</v>
      </c>
      <c r="J20" s="95">
        <f t="shared" si="1"/>
        <v>105</v>
      </c>
      <c r="K20" s="114">
        <v>4245.1066666666666</v>
      </c>
      <c r="L20" s="114">
        <v>1533.8700000000001</v>
      </c>
      <c r="M20" s="115">
        <v>33796.66333333333</v>
      </c>
      <c r="N20" s="98">
        <f t="shared" si="2"/>
        <v>39575.64</v>
      </c>
    </row>
    <row r="21" spans="1:14" x14ac:dyDescent="0.2">
      <c r="A21" s="4">
        <v>18</v>
      </c>
      <c r="B21" s="15" t="s">
        <v>21</v>
      </c>
      <c r="C21">
        <v>70</v>
      </c>
      <c r="D21">
        <v>18</v>
      </c>
      <c r="E21">
        <v>324</v>
      </c>
      <c r="F21" s="95">
        <f t="shared" si="0"/>
        <v>412</v>
      </c>
      <c r="G21">
        <v>34</v>
      </c>
      <c r="H21">
        <v>12</v>
      </c>
      <c r="I21">
        <v>173</v>
      </c>
      <c r="J21" s="95">
        <f t="shared" si="1"/>
        <v>219</v>
      </c>
      <c r="K21" s="114">
        <v>18462.036666666667</v>
      </c>
      <c r="L21" s="114">
        <v>4195.3924999999999</v>
      </c>
      <c r="M21" s="115">
        <v>67677.10083333333</v>
      </c>
      <c r="N21" s="98">
        <f t="shared" si="2"/>
        <v>90334.53</v>
      </c>
    </row>
    <row r="22" spans="1:14" x14ac:dyDescent="0.2">
      <c r="A22" s="4">
        <v>19</v>
      </c>
      <c r="B22" s="15" t="s">
        <v>22</v>
      </c>
      <c r="C22">
        <v>39</v>
      </c>
      <c r="D22">
        <v>9</v>
      </c>
      <c r="E22">
        <v>237</v>
      </c>
      <c r="F22" s="95">
        <f t="shared" si="0"/>
        <v>285</v>
      </c>
      <c r="G22">
        <v>17</v>
      </c>
      <c r="H22">
        <v>5</v>
      </c>
      <c r="I22">
        <v>141</v>
      </c>
      <c r="J22" s="95">
        <f t="shared" si="1"/>
        <v>163</v>
      </c>
      <c r="K22" s="114">
        <v>11047.594999999999</v>
      </c>
      <c r="L22" s="114">
        <v>2083.2933333333331</v>
      </c>
      <c r="M22" s="115">
        <v>60644.479999999996</v>
      </c>
      <c r="N22" s="98">
        <f t="shared" si="2"/>
        <v>73775.368333333332</v>
      </c>
    </row>
    <row r="23" spans="1:14" x14ac:dyDescent="0.2">
      <c r="A23" s="4">
        <v>20</v>
      </c>
      <c r="B23" s="16" t="s">
        <v>23</v>
      </c>
      <c r="C23">
        <v>2</v>
      </c>
      <c r="D23">
        <v>7</v>
      </c>
      <c r="E23">
        <v>168</v>
      </c>
      <c r="F23" s="95">
        <f t="shared" si="0"/>
        <v>177</v>
      </c>
      <c r="G23">
        <v>1</v>
      </c>
      <c r="H23">
        <v>4</v>
      </c>
      <c r="I23">
        <v>117</v>
      </c>
      <c r="J23" s="95">
        <f t="shared" si="1"/>
        <v>122</v>
      </c>
      <c r="K23" s="114">
        <v>494.08666666666659</v>
      </c>
      <c r="L23" s="114">
        <v>2178.6808333333329</v>
      </c>
      <c r="M23" s="115">
        <v>43272.95916666666</v>
      </c>
      <c r="N23" s="98">
        <f t="shared" si="2"/>
        <v>45945.726666666662</v>
      </c>
    </row>
    <row r="24" spans="1:14" x14ac:dyDescent="0.2">
      <c r="A24" s="4">
        <v>21</v>
      </c>
      <c r="B24" s="16" t="s">
        <v>24</v>
      </c>
      <c r="C24">
        <v>123</v>
      </c>
      <c r="D24">
        <v>45</v>
      </c>
      <c r="E24">
        <v>644</v>
      </c>
      <c r="F24" s="95">
        <f t="shared" si="0"/>
        <v>812</v>
      </c>
      <c r="G24">
        <v>63</v>
      </c>
      <c r="H24">
        <v>21</v>
      </c>
      <c r="I24">
        <v>383</v>
      </c>
      <c r="J24" s="95">
        <f t="shared" si="1"/>
        <v>467</v>
      </c>
      <c r="K24" s="114">
        <v>30155.872499999998</v>
      </c>
      <c r="L24" s="114">
        <v>11312.762499999999</v>
      </c>
      <c r="M24" s="115">
        <v>149992.21249999999</v>
      </c>
      <c r="N24" s="98">
        <f t="shared" si="2"/>
        <v>191460.84749999997</v>
      </c>
    </row>
    <row r="25" spans="1:14" x14ac:dyDescent="0.2">
      <c r="A25" s="4">
        <v>22</v>
      </c>
      <c r="B25" s="15" t="s">
        <v>25</v>
      </c>
      <c r="C25">
        <v>97</v>
      </c>
      <c r="D25">
        <v>26</v>
      </c>
      <c r="E25">
        <v>684</v>
      </c>
      <c r="F25" s="95">
        <f t="shared" si="0"/>
        <v>807</v>
      </c>
      <c r="G25">
        <v>62</v>
      </c>
      <c r="H25">
        <v>15</v>
      </c>
      <c r="I25">
        <v>442</v>
      </c>
      <c r="J25" s="95">
        <f t="shared" si="1"/>
        <v>519</v>
      </c>
      <c r="K25" s="114">
        <v>29711.521666666664</v>
      </c>
      <c r="L25" s="114">
        <v>5915.2599999999993</v>
      </c>
      <c r="M25" s="115">
        <v>151637.93666666668</v>
      </c>
      <c r="N25" s="98">
        <f t="shared" si="2"/>
        <v>187264.71833333332</v>
      </c>
    </row>
    <row r="26" spans="1:14" x14ac:dyDescent="0.2">
      <c r="A26" s="4">
        <v>23</v>
      </c>
      <c r="B26" s="15" t="s">
        <v>26</v>
      </c>
      <c r="C26">
        <v>22</v>
      </c>
      <c r="D26">
        <v>6</v>
      </c>
      <c r="E26">
        <v>243</v>
      </c>
      <c r="F26" s="95">
        <f t="shared" si="0"/>
        <v>271</v>
      </c>
      <c r="G26">
        <v>11</v>
      </c>
      <c r="H26">
        <v>4</v>
      </c>
      <c r="I26">
        <v>156</v>
      </c>
      <c r="J26" s="95">
        <f t="shared" si="1"/>
        <v>171</v>
      </c>
      <c r="K26" s="114">
        <v>6014.9049999999997</v>
      </c>
      <c r="L26" s="114">
        <v>2289.2999999999997</v>
      </c>
      <c r="M26" s="115">
        <v>56333.831666666665</v>
      </c>
      <c r="N26" s="98">
        <f t="shared" si="2"/>
        <v>64638.036666666667</v>
      </c>
    </row>
    <row r="27" spans="1:14" x14ac:dyDescent="0.2">
      <c r="A27" s="4">
        <v>30</v>
      </c>
      <c r="B27" s="15" t="s">
        <v>27</v>
      </c>
      <c r="C27">
        <v>3195</v>
      </c>
      <c r="D27">
        <v>792</v>
      </c>
      <c r="E27">
        <v>2463</v>
      </c>
      <c r="F27" s="95">
        <f t="shared" si="0"/>
        <v>6450</v>
      </c>
      <c r="G27">
        <v>1966</v>
      </c>
      <c r="H27">
        <v>510</v>
      </c>
      <c r="I27">
        <v>1542</v>
      </c>
      <c r="J27" s="95">
        <f t="shared" si="1"/>
        <v>4018</v>
      </c>
      <c r="K27" s="114">
        <v>1279724.8208333333</v>
      </c>
      <c r="L27" s="114">
        <v>266481.30166666664</v>
      </c>
      <c r="M27" s="115">
        <v>744410.0625</v>
      </c>
      <c r="N27" s="98">
        <f t="shared" si="2"/>
        <v>2290616.1850000001</v>
      </c>
    </row>
    <row r="28" spans="1:14" x14ac:dyDescent="0.2">
      <c r="A28" s="1"/>
      <c r="B28" s="27" t="s">
        <v>3</v>
      </c>
      <c r="C28" s="101">
        <f>SUM(C4:C27)</f>
        <v>6966</v>
      </c>
      <c r="D28" s="101">
        <f>SUM(D4:D27)</f>
        <v>1705</v>
      </c>
      <c r="E28" s="101">
        <f>SUM(E4:E27)</f>
        <v>17085</v>
      </c>
      <c r="F28" s="102">
        <f t="shared" ref="F28:N28" si="3">SUM(F4:F27)</f>
        <v>25756</v>
      </c>
      <c r="G28" s="103">
        <f t="shared" si="3"/>
        <v>4094</v>
      </c>
      <c r="H28" s="103">
        <f t="shared" si="3"/>
        <v>1027</v>
      </c>
      <c r="I28" s="103">
        <f t="shared" si="3"/>
        <v>10536</v>
      </c>
      <c r="J28" s="104">
        <f t="shared" si="3"/>
        <v>15657</v>
      </c>
      <c r="K28" s="105">
        <f>SUM(K4:K27)</f>
        <v>2873594.5766666662</v>
      </c>
      <c r="L28" s="105">
        <f>SUM(L4:L27)</f>
        <v>576666.98916666664</v>
      </c>
      <c r="M28" s="105">
        <f>SUM(M4:M27)</f>
        <v>5236916.706666667</v>
      </c>
      <c r="N28" s="106">
        <f t="shared" si="3"/>
        <v>8687178.2725000009</v>
      </c>
    </row>
    <row r="29" spans="1:14" x14ac:dyDescent="0.2">
      <c r="N29" s="49"/>
    </row>
    <row r="30" spans="1:14" x14ac:dyDescent="0.2">
      <c r="E30" s="70"/>
      <c r="N30" s="49"/>
    </row>
    <row r="31" spans="1:14" x14ac:dyDescent="0.2">
      <c r="K31" s="107"/>
      <c r="L31" s="108"/>
      <c r="M31" s="49"/>
      <c r="N31" s="49"/>
    </row>
    <row r="32" spans="1:14" x14ac:dyDescent="0.2">
      <c r="L32" s="18"/>
    </row>
    <row r="80" spans="12:13" x14ac:dyDescent="0.2">
      <c r="L80" s="49"/>
      <c r="M80" s="49"/>
    </row>
    <row r="81" spans="12:13" x14ac:dyDescent="0.2">
      <c r="L81" s="49"/>
      <c r="M81" s="49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workbookViewId="0">
      <selection activeCell="D1" sqref="D1"/>
    </sheetView>
  </sheetViews>
  <sheetFormatPr defaultRowHeight="15" x14ac:dyDescent="0.2"/>
  <cols>
    <col min="1" max="1" width="3.33203125" customWidth="1"/>
    <col min="2" max="2" width="11" customWidth="1"/>
    <col min="3" max="3" width="7.33203125" customWidth="1"/>
    <col min="4" max="4" width="6.6640625" customWidth="1"/>
    <col min="5" max="5" width="7.44140625" customWidth="1"/>
    <col min="6" max="6" width="7.5546875" customWidth="1"/>
    <col min="7" max="7" width="7.109375" customWidth="1"/>
    <col min="8" max="8" width="6.5546875" bestFit="1" customWidth="1"/>
    <col min="9" max="9" width="8.21875" bestFit="1" customWidth="1"/>
    <col min="10" max="10" width="7.44140625" customWidth="1"/>
    <col min="11" max="11" width="13.33203125" customWidth="1"/>
    <col min="12" max="12" width="12.21875" customWidth="1"/>
    <col min="13" max="13" width="13.5546875" customWidth="1"/>
    <col min="14" max="14" width="11.44140625" customWidth="1"/>
    <col min="15" max="15" width="3.109375" customWidth="1"/>
  </cols>
  <sheetData>
    <row r="1" spans="1:14" ht="15.75" x14ac:dyDescent="0.25">
      <c r="D1" s="13" t="s">
        <v>80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55</v>
      </c>
      <c r="D4">
        <v>29</v>
      </c>
      <c r="E4">
        <v>308</v>
      </c>
      <c r="F4" s="95">
        <f t="shared" ref="F4:F27" si="0">SUM(C4:E4)</f>
        <v>392</v>
      </c>
      <c r="G4">
        <v>28</v>
      </c>
      <c r="H4">
        <v>16</v>
      </c>
      <c r="I4">
        <v>195</v>
      </c>
      <c r="J4" s="95">
        <f t="shared" ref="J4:J27" si="1">SUM(G4:I4)</f>
        <v>239</v>
      </c>
      <c r="K4" s="114">
        <v>15951.5525</v>
      </c>
      <c r="L4" s="114">
        <v>6938.4033333333327</v>
      </c>
      <c r="M4" s="115">
        <v>60427.055</v>
      </c>
      <c r="N4" s="98">
        <f>SUM(K4:M4)</f>
        <v>83317.010833333334</v>
      </c>
    </row>
    <row r="5" spans="1:14" x14ac:dyDescent="0.2">
      <c r="A5" s="4">
        <v>2</v>
      </c>
      <c r="B5" s="15" t="s">
        <v>5</v>
      </c>
      <c r="C5">
        <v>161</v>
      </c>
      <c r="D5">
        <v>65</v>
      </c>
      <c r="E5">
        <v>552</v>
      </c>
      <c r="F5" s="95">
        <f t="shared" si="0"/>
        <v>778</v>
      </c>
      <c r="G5">
        <v>92</v>
      </c>
      <c r="H5">
        <v>40</v>
      </c>
      <c r="I5">
        <v>341</v>
      </c>
      <c r="J5" s="95">
        <f t="shared" si="1"/>
        <v>473</v>
      </c>
      <c r="K5" s="114">
        <v>58774.029166666667</v>
      </c>
      <c r="L5" s="114">
        <v>19205.246666666662</v>
      </c>
      <c r="M5" s="115">
        <v>159077.85833333334</v>
      </c>
      <c r="N5" s="98">
        <f t="shared" ref="N5:N27" si="2">SUM(K5:M5)</f>
        <v>237057.13416666666</v>
      </c>
    </row>
    <row r="6" spans="1:14" x14ac:dyDescent="0.2">
      <c r="A6" s="4">
        <v>3</v>
      </c>
      <c r="B6" s="15" t="s">
        <v>6</v>
      </c>
      <c r="C6">
        <v>996</v>
      </c>
      <c r="D6">
        <v>141</v>
      </c>
      <c r="E6">
        <v>2977</v>
      </c>
      <c r="F6" s="95">
        <f t="shared" si="0"/>
        <v>4114</v>
      </c>
      <c r="G6">
        <v>584</v>
      </c>
      <c r="H6">
        <v>86</v>
      </c>
      <c r="I6">
        <v>1872</v>
      </c>
      <c r="J6" s="95">
        <f t="shared" si="1"/>
        <v>2542</v>
      </c>
      <c r="K6" s="114">
        <v>450775.96416666667</v>
      </c>
      <c r="L6" s="114">
        <v>56260.815000000002</v>
      </c>
      <c r="M6" s="115">
        <v>1030087.0233333334</v>
      </c>
      <c r="N6" s="98">
        <f t="shared" si="2"/>
        <v>1537123.8025000002</v>
      </c>
    </row>
    <row r="7" spans="1:14" x14ac:dyDescent="0.2">
      <c r="A7" s="4">
        <v>4</v>
      </c>
      <c r="B7" s="15" t="s">
        <v>7</v>
      </c>
      <c r="C7">
        <v>34</v>
      </c>
      <c r="D7">
        <v>11</v>
      </c>
      <c r="E7">
        <v>326</v>
      </c>
      <c r="F7" s="95">
        <f t="shared" si="0"/>
        <v>371</v>
      </c>
      <c r="G7">
        <v>22</v>
      </c>
      <c r="H7">
        <v>8</v>
      </c>
      <c r="I7">
        <v>185</v>
      </c>
      <c r="J7" s="95">
        <f t="shared" si="1"/>
        <v>215</v>
      </c>
      <c r="K7" s="114">
        <v>15287.750833333334</v>
      </c>
      <c r="L7" s="114">
        <v>3839.2250000000004</v>
      </c>
      <c r="M7" s="115">
        <v>96678.47583333333</v>
      </c>
      <c r="N7" s="98">
        <f t="shared" si="2"/>
        <v>115805.45166666666</v>
      </c>
    </row>
    <row r="8" spans="1:14" x14ac:dyDescent="0.2">
      <c r="A8" s="4">
        <v>5</v>
      </c>
      <c r="B8" s="15" t="s">
        <v>8</v>
      </c>
      <c r="C8">
        <v>39</v>
      </c>
      <c r="D8">
        <v>12</v>
      </c>
      <c r="E8">
        <v>211</v>
      </c>
      <c r="F8" s="95">
        <f t="shared" si="0"/>
        <v>262</v>
      </c>
      <c r="G8">
        <v>21</v>
      </c>
      <c r="H8">
        <v>6</v>
      </c>
      <c r="I8">
        <v>124</v>
      </c>
      <c r="J8" s="95">
        <f t="shared" si="1"/>
        <v>151</v>
      </c>
      <c r="K8" s="114">
        <v>10588.175000000001</v>
      </c>
      <c r="L8" s="114">
        <v>4358.38</v>
      </c>
      <c r="M8" s="115">
        <v>49407.821666666663</v>
      </c>
      <c r="N8" s="98">
        <f t="shared" si="2"/>
        <v>64354.376666666663</v>
      </c>
    </row>
    <row r="9" spans="1:14" x14ac:dyDescent="0.2">
      <c r="A9" s="4">
        <v>6</v>
      </c>
      <c r="B9" s="15" t="s">
        <v>9</v>
      </c>
      <c r="C9">
        <v>47</v>
      </c>
      <c r="D9">
        <v>30</v>
      </c>
      <c r="E9">
        <v>473</v>
      </c>
      <c r="F9" s="95">
        <f t="shared" si="0"/>
        <v>550</v>
      </c>
      <c r="G9">
        <v>27</v>
      </c>
      <c r="H9">
        <v>18</v>
      </c>
      <c r="I9">
        <v>310</v>
      </c>
      <c r="J9" s="95">
        <f t="shared" si="1"/>
        <v>355</v>
      </c>
      <c r="K9" s="114">
        <v>17844.21166666667</v>
      </c>
      <c r="L9" s="114">
        <v>9406.8324999999986</v>
      </c>
      <c r="M9" s="115">
        <v>149349.29750000002</v>
      </c>
      <c r="N9" s="98">
        <f t="shared" si="2"/>
        <v>176600.34166666667</v>
      </c>
    </row>
    <row r="10" spans="1:14" x14ac:dyDescent="0.2">
      <c r="A10" s="4">
        <v>7</v>
      </c>
      <c r="B10" s="15" t="s">
        <v>10</v>
      </c>
      <c r="C10">
        <v>79</v>
      </c>
      <c r="D10">
        <v>37</v>
      </c>
      <c r="E10">
        <v>275</v>
      </c>
      <c r="F10" s="95">
        <f t="shared" si="0"/>
        <v>391</v>
      </c>
      <c r="G10">
        <v>49</v>
      </c>
      <c r="H10">
        <v>20</v>
      </c>
      <c r="I10">
        <v>162</v>
      </c>
      <c r="J10" s="95">
        <f t="shared" si="1"/>
        <v>231</v>
      </c>
      <c r="K10" s="114">
        <v>28984.605</v>
      </c>
      <c r="L10" s="114">
        <v>10458.001666666669</v>
      </c>
      <c r="M10" s="115">
        <v>72320.819999999992</v>
      </c>
      <c r="N10" s="98">
        <f t="shared" si="2"/>
        <v>111763.42666666667</v>
      </c>
    </row>
    <row r="11" spans="1:14" x14ac:dyDescent="0.2">
      <c r="A11" s="4">
        <v>8</v>
      </c>
      <c r="B11" s="15" t="s">
        <v>11</v>
      </c>
      <c r="C11">
        <v>114</v>
      </c>
      <c r="D11">
        <v>33</v>
      </c>
      <c r="E11">
        <v>605</v>
      </c>
      <c r="F11" s="95">
        <f t="shared" si="0"/>
        <v>752</v>
      </c>
      <c r="G11">
        <v>62</v>
      </c>
      <c r="H11">
        <v>15</v>
      </c>
      <c r="I11">
        <v>368</v>
      </c>
      <c r="J11" s="95">
        <f t="shared" si="1"/>
        <v>445</v>
      </c>
      <c r="K11" s="114">
        <v>48069.699166666665</v>
      </c>
      <c r="L11" s="114">
        <v>9321.4766666666674</v>
      </c>
      <c r="M11" s="115">
        <v>206898.53166666665</v>
      </c>
      <c r="N11" s="98">
        <f t="shared" si="2"/>
        <v>264289.70749999996</v>
      </c>
    </row>
    <row r="12" spans="1:14" x14ac:dyDescent="0.2">
      <c r="A12" s="4">
        <v>9</v>
      </c>
      <c r="B12" s="15" t="s">
        <v>12</v>
      </c>
      <c r="C12">
        <v>26</v>
      </c>
      <c r="D12">
        <v>16</v>
      </c>
      <c r="E12">
        <v>301</v>
      </c>
      <c r="F12" s="95">
        <f t="shared" si="0"/>
        <v>343</v>
      </c>
      <c r="G12">
        <v>20</v>
      </c>
      <c r="H12">
        <v>8</v>
      </c>
      <c r="I12">
        <v>205</v>
      </c>
      <c r="J12" s="95">
        <f t="shared" si="1"/>
        <v>233</v>
      </c>
      <c r="K12" s="114">
        <v>6026.7783333333327</v>
      </c>
      <c r="L12" s="114">
        <v>3565.8133333333335</v>
      </c>
      <c r="M12" s="115">
        <v>72553.21666666666</v>
      </c>
      <c r="N12" s="98">
        <f t="shared" si="2"/>
        <v>82145.80833333332</v>
      </c>
    </row>
    <row r="13" spans="1:14" x14ac:dyDescent="0.2">
      <c r="A13" s="4">
        <v>10</v>
      </c>
      <c r="B13" s="15" t="s">
        <v>13</v>
      </c>
      <c r="C13">
        <v>160</v>
      </c>
      <c r="D13">
        <v>29</v>
      </c>
      <c r="E13">
        <v>502</v>
      </c>
      <c r="F13" s="95">
        <f t="shared" si="0"/>
        <v>691</v>
      </c>
      <c r="G13">
        <v>90</v>
      </c>
      <c r="H13">
        <v>18</v>
      </c>
      <c r="I13">
        <v>317</v>
      </c>
      <c r="J13" s="95">
        <f t="shared" si="1"/>
        <v>425</v>
      </c>
      <c r="K13" s="114">
        <v>65149.814166666671</v>
      </c>
      <c r="L13" s="114">
        <v>10064.675833333333</v>
      </c>
      <c r="M13" s="115">
        <v>152458.61583333332</v>
      </c>
      <c r="N13" s="98">
        <f t="shared" si="2"/>
        <v>227673.10583333333</v>
      </c>
    </row>
    <row r="14" spans="1:14" x14ac:dyDescent="0.2">
      <c r="A14" s="4">
        <v>11</v>
      </c>
      <c r="B14" s="15" t="s">
        <v>14</v>
      </c>
      <c r="C14">
        <v>8</v>
      </c>
      <c r="D14">
        <v>2</v>
      </c>
      <c r="E14">
        <v>66</v>
      </c>
      <c r="F14" s="95">
        <f t="shared" si="0"/>
        <v>76</v>
      </c>
      <c r="G14">
        <v>5</v>
      </c>
      <c r="H14">
        <v>1</v>
      </c>
      <c r="I14">
        <v>43</v>
      </c>
      <c r="J14" s="95">
        <f t="shared" si="1"/>
        <v>49</v>
      </c>
      <c r="K14" s="114">
        <v>1640.5349999999999</v>
      </c>
      <c r="L14" s="114">
        <v>347.79333333333335</v>
      </c>
      <c r="M14" s="115">
        <v>10480.8925</v>
      </c>
      <c r="N14" s="98">
        <f t="shared" si="2"/>
        <v>12469.220833333333</v>
      </c>
    </row>
    <row r="15" spans="1:14" x14ac:dyDescent="0.2">
      <c r="A15" s="4">
        <v>12</v>
      </c>
      <c r="B15" s="15" t="s">
        <v>15</v>
      </c>
      <c r="C15">
        <v>172</v>
      </c>
      <c r="D15">
        <v>45</v>
      </c>
      <c r="E15">
        <v>698</v>
      </c>
      <c r="F15" s="95">
        <f t="shared" si="0"/>
        <v>915</v>
      </c>
      <c r="G15">
        <v>97</v>
      </c>
      <c r="H15">
        <v>22</v>
      </c>
      <c r="I15">
        <v>436</v>
      </c>
      <c r="J15" s="95">
        <f t="shared" si="1"/>
        <v>555</v>
      </c>
      <c r="K15" s="114">
        <v>66913.61083333334</v>
      </c>
      <c r="L15" s="114">
        <v>13861.315000000001</v>
      </c>
      <c r="M15" s="115">
        <v>210059.8391666667</v>
      </c>
      <c r="N15" s="98">
        <f t="shared" si="2"/>
        <v>290834.76500000001</v>
      </c>
    </row>
    <row r="16" spans="1:14" x14ac:dyDescent="0.2">
      <c r="A16" s="4">
        <v>13</v>
      </c>
      <c r="B16" s="15" t="s">
        <v>16</v>
      </c>
      <c r="C16">
        <v>209</v>
      </c>
      <c r="D16">
        <v>31</v>
      </c>
      <c r="E16">
        <v>521</v>
      </c>
      <c r="F16" s="95">
        <f t="shared" si="0"/>
        <v>761</v>
      </c>
      <c r="G16">
        <v>120</v>
      </c>
      <c r="H16">
        <v>19</v>
      </c>
      <c r="I16">
        <v>314</v>
      </c>
      <c r="J16" s="95">
        <f t="shared" si="1"/>
        <v>453</v>
      </c>
      <c r="K16" s="114">
        <v>123448.48749999999</v>
      </c>
      <c r="L16" s="114">
        <v>17507.435833333333</v>
      </c>
      <c r="M16" s="115">
        <v>215124.53083333335</v>
      </c>
      <c r="N16" s="98">
        <f t="shared" si="2"/>
        <v>356080.45416666666</v>
      </c>
    </row>
    <row r="17" spans="1:14" x14ac:dyDescent="0.2">
      <c r="A17" s="4">
        <v>14</v>
      </c>
      <c r="B17" s="15" t="s">
        <v>17</v>
      </c>
      <c r="C17">
        <v>20</v>
      </c>
      <c r="D17">
        <v>4</v>
      </c>
      <c r="E17">
        <v>103</v>
      </c>
      <c r="F17" s="95">
        <f t="shared" si="0"/>
        <v>127</v>
      </c>
      <c r="G17">
        <v>14</v>
      </c>
      <c r="H17">
        <v>3</v>
      </c>
      <c r="I17">
        <v>63</v>
      </c>
      <c r="J17" s="95">
        <f t="shared" si="1"/>
        <v>80</v>
      </c>
      <c r="K17" s="114">
        <v>5023.8933333333325</v>
      </c>
      <c r="L17" s="114">
        <v>905.96999999999991</v>
      </c>
      <c r="M17" s="115">
        <v>21531.23916666667</v>
      </c>
      <c r="N17" s="98">
        <f t="shared" si="2"/>
        <v>27461.102500000001</v>
      </c>
    </row>
    <row r="18" spans="1:14" x14ac:dyDescent="0.2">
      <c r="A18" s="4">
        <v>15</v>
      </c>
      <c r="B18" s="15" t="s">
        <v>18</v>
      </c>
      <c r="C18">
        <v>368</v>
      </c>
      <c r="D18">
        <v>104</v>
      </c>
      <c r="E18">
        <v>1354</v>
      </c>
      <c r="F18" s="95">
        <f t="shared" si="0"/>
        <v>1826</v>
      </c>
      <c r="G18">
        <v>206</v>
      </c>
      <c r="H18">
        <v>53</v>
      </c>
      <c r="I18">
        <v>812</v>
      </c>
      <c r="J18" s="95">
        <f t="shared" si="1"/>
        <v>1071</v>
      </c>
      <c r="K18" s="114">
        <v>193049.16583333336</v>
      </c>
      <c r="L18" s="114">
        <v>45453.57916666667</v>
      </c>
      <c r="M18" s="115">
        <v>529643.21583333332</v>
      </c>
      <c r="N18" s="98">
        <f t="shared" si="2"/>
        <v>768145.96083333332</v>
      </c>
    </row>
    <row r="19" spans="1:14" x14ac:dyDescent="0.2">
      <c r="A19" s="4">
        <v>16</v>
      </c>
      <c r="B19" s="15" t="s">
        <v>19</v>
      </c>
      <c r="C19">
        <v>994</v>
      </c>
      <c r="D19">
        <v>209</v>
      </c>
      <c r="E19">
        <v>2121</v>
      </c>
      <c r="F19" s="95">
        <f t="shared" si="0"/>
        <v>3324</v>
      </c>
      <c r="G19">
        <v>560</v>
      </c>
      <c r="H19">
        <v>124</v>
      </c>
      <c r="I19">
        <v>1241</v>
      </c>
      <c r="J19" s="95">
        <f t="shared" si="1"/>
        <v>1925</v>
      </c>
      <c r="K19" s="114">
        <v>463062.08</v>
      </c>
      <c r="L19" s="114">
        <v>71641.33166666668</v>
      </c>
      <c r="M19" s="115">
        <v>745194.37416666665</v>
      </c>
      <c r="N19" s="98">
        <f t="shared" si="2"/>
        <v>1279897.7858333334</v>
      </c>
    </row>
    <row r="20" spans="1:14" x14ac:dyDescent="0.2">
      <c r="A20" s="4">
        <v>17</v>
      </c>
      <c r="B20" s="15" t="s">
        <v>20</v>
      </c>
      <c r="C20">
        <v>11</v>
      </c>
      <c r="D20">
        <v>10</v>
      </c>
      <c r="E20">
        <v>142</v>
      </c>
      <c r="F20" s="95">
        <f t="shared" si="0"/>
        <v>163</v>
      </c>
      <c r="G20">
        <v>4</v>
      </c>
      <c r="H20">
        <v>5</v>
      </c>
      <c r="I20">
        <v>91</v>
      </c>
      <c r="J20" s="95">
        <f t="shared" si="1"/>
        <v>100</v>
      </c>
      <c r="K20" s="114">
        <v>3223.5233333333331</v>
      </c>
      <c r="L20" s="114">
        <v>3118.4833333333331</v>
      </c>
      <c r="M20" s="115">
        <v>31084.971666666665</v>
      </c>
      <c r="N20" s="98">
        <f t="shared" si="2"/>
        <v>37426.978333333333</v>
      </c>
    </row>
    <row r="21" spans="1:14" x14ac:dyDescent="0.2">
      <c r="A21" s="4">
        <v>18</v>
      </c>
      <c r="B21" s="15" t="s">
        <v>21</v>
      </c>
      <c r="C21">
        <v>79</v>
      </c>
      <c r="D21">
        <v>26</v>
      </c>
      <c r="E21">
        <v>306</v>
      </c>
      <c r="F21" s="95">
        <f t="shared" si="0"/>
        <v>411</v>
      </c>
      <c r="G21">
        <v>39</v>
      </c>
      <c r="H21">
        <v>13</v>
      </c>
      <c r="I21">
        <v>162</v>
      </c>
      <c r="J21" s="95">
        <f t="shared" si="1"/>
        <v>214</v>
      </c>
      <c r="K21" s="114">
        <v>19091.550833333335</v>
      </c>
      <c r="L21" s="114">
        <v>5372.1849999999995</v>
      </c>
      <c r="M21" s="115">
        <v>66405.960833333331</v>
      </c>
      <c r="N21" s="98">
        <f t="shared" si="2"/>
        <v>90869.696666666656</v>
      </c>
    </row>
    <row r="22" spans="1:14" x14ac:dyDescent="0.2">
      <c r="A22" s="4">
        <v>19</v>
      </c>
      <c r="B22" s="15" t="s">
        <v>22</v>
      </c>
      <c r="C22">
        <v>39</v>
      </c>
      <c r="D22">
        <v>8</v>
      </c>
      <c r="E22">
        <v>232</v>
      </c>
      <c r="F22" s="95">
        <f t="shared" si="0"/>
        <v>279</v>
      </c>
      <c r="G22">
        <v>18</v>
      </c>
      <c r="H22">
        <v>5</v>
      </c>
      <c r="I22">
        <v>136</v>
      </c>
      <c r="J22" s="95">
        <f t="shared" si="1"/>
        <v>159</v>
      </c>
      <c r="K22" s="114">
        <v>13081.661666666667</v>
      </c>
      <c r="L22" s="114">
        <v>1392.5166666666667</v>
      </c>
      <c r="M22" s="115">
        <v>58404.385000000002</v>
      </c>
      <c r="N22" s="98">
        <f t="shared" si="2"/>
        <v>72878.563333333339</v>
      </c>
    </row>
    <row r="23" spans="1:14" x14ac:dyDescent="0.2">
      <c r="A23" s="4">
        <v>20</v>
      </c>
      <c r="B23" s="16" t="s">
        <v>23</v>
      </c>
      <c r="C23">
        <v>0</v>
      </c>
      <c r="D23">
        <v>7</v>
      </c>
      <c r="E23">
        <v>154</v>
      </c>
      <c r="F23" s="95">
        <f t="shared" si="0"/>
        <v>161</v>
      </c>
      <c r="G23">
        <v>0</v>
      </c>
      <c r="H23">
        <v>4</v>
      </c>
      <c r="I23">
        <v>109</v>
      </c>
      <c r="J23" s="95">
        <f t="shared" si="1"/>
        <v>113</v>
      </c>
      <c r="K23" s="114">
        <v>0</v>
      </c>
      <c r="L23" s="114">
        <v>1898.26</v>
      </c>
      <c r="M23" s="115">
        <v>38679.734166666669</v>
      </c>
      <c r="N23" s="98">
        <f t="shared" si="2"/>
        <v>40577.994166666671</v>
      </c>
    </row>
    <row r="24" spans="1:14" x14ac:dyDescent="0.2">
      <c r="A24" s="4">
        <v>21</v>
      </c>
      <c r="B24" s="16" t="s">
        <v>24</v>
      </c>
      <c r="C24">
        <v>126</v>
      </c>
      <c r="D24">
        <v>45</v>
      </c>
      <c r="E24">
        <v>608</v>
      </c>
      <c r="F24" s="95">
        <f t="shared" si="0"/>
        <v>779</v>
      </c>
      <c r="G24">
        <v>64</v>
      </c>
      <c r="H24">
        <v>23</v>
      </c>
      <c r="I24">
        <v>361</v>
      </c>
      <c r="J24" s="95">
        <f t="shared" si="1"/>
        <v>448</v>
      </c>
      <c r="K24" s="114">
        <v>29993.210000000003</v>
      </c>
      <c r="L24" s="114">
        <v>11371.999166666666</v>
      </c>
      <c r="M24" s="115">
        <v>148295.64749999999</v>
      </c>
      <c r="N24" s="98">
        <f t="shared" si="2"/>
        <v>189660.85666666666</v>
      </c>
    </row>
    <row r="25" spans="1:14" x14ac:dyDescent="0.2">
      <c r="A25" s="4">
        <v>22</v>
      </c>
      <c r="B25" s="15" t="s">
        <v>25</v>
      </c>
      <c r="C25">
        <v>106</v>
      </c>
      <c r="D25">
        <v>14</v>
      </c>
      <c r="E25">
        <v>678</v>
      </c>
      <c r="F25" s="95">
        <f t="shared" si="0"/>
        <v>798</v>
      </c>
      <c r="G25">
        <v>70</v>
      </c>
      <c r="H25">
        <v>10</v>
      </c>
      <c r="I25">
        <v>436</v>
      </c>
      <c r="J25" s="95">
        <f t="shared" si="1"/>
        <v>516</v>
      </c>
      <c r="K25" s="114">
        <v>30944.116666666665</v>
      </c>
      <c r="L25" s="114">
        <v>4250.09</v>
      </c>
      <c r="M25" s="115">
        <v>147049.41333333336</v>
      </c>
      <c r="N25" s="98">
        <f t="shared" si="2"/>
        <v>182243.62000000002</v>
      </c>
    </row>
    <row r="26" spans="1:14" x14ac:dyDescent="0.2">
      <c r="A26" s="4">
        <v>23</v>
      </c>
      <c r="B26" s="15" t="s">
        <v>26</v>
      </c>
      <c r="C26">
        <v>22</v>
      </c>
      <c r="D26">
        <v>7</v>
      </c>
      <c r="E26">
        <v>233</v>
      </c>
      <c r="F26" s="95">
        <f t="shared" si="0"/>
        <v>262</v>
      </c>
      <c r="G26">
        <v>12</v>
      </c>
      <c r="H26">
        <v>5</v>
      </c>
      <c r="I26">
        <v>151</v>
      </c>
      <c r="J26" s="95">
        <f t="shared" si="1"/>
        <v>168</v>
      </c>
      <c r="K26" s="114">
        <v>6512.144166666666</v>
      </c>
      <c r="L26" s="114">
        <v>2512.5966666666668</v>
      </c>
      <c r="M26" s="115">
        <v>51263.127500000002</v>
      </c>
      <c r="N26" s="98">
        <f t="shared" si="2"/>
        <v>60287.868333333332</v>
      </c>
    </row>
    <row r="27" spans="1:14" x14ac:dyDescent="0.2">
      <c r="A27" s="4">
        <v>30</v>
      </c>
      <c r="B27" s="15" t="s">
        <v>27</v>
      </c>
      <c r="C27">
        <v>3100</v>
      </c>
      <c r="D27">
        <v>779</v>
      </c>
      <c r="E27">
        <v>2259</v>
      </c>
      <c r="F27" s="95">
        <f t="shared" si="0"/>
        <v>6138</v>
      </c>
      <c r="G27">
        <v>1898</v>
      </c>
      <c r="H27">
        <v>491</v>
      </c>
      <c r="I27">
        <v>1421</v>
      </c>
      <c r="J27" s="95">
        <f t="shared" si="1"/>
        <v>3810</v>
      </c>
      <c r="K27" s="114">
        <v>1300612.8525</v>
      </c>
      <c r="L27" s="114">
        <v>274674.12916666671</v>
      </c>
      <c r="M27" s="115">
        <v>702606.55833333347</v>
      </c>
      <c r="N27" s="98">
        <f t="shared" si="2"/>
        <v>2277893.54</v>
      </c>
    </row>
    <row r="28" spans="1:14" x14ac:dyDescent="0.2">
      <c r="A28" s="1"/>
      <c r="B28" s="27" t="s">
        <v>3</v>
      </c>
      <c r="C28" s="101">
        <f>SUM(C4:C27)</f>
        <v>6965</v>
      </c>
      <c r="D28" s="101">
        <f t="shared" ref="D28:N28" si="3">SUM(D4:D27)</f>
        <v>1694</v>
      </c>
      <c r="E28" s="101">
        <f t="shared" si="3"/>
        <v>16005</v>
      </c>
      <c r="F28" s="102">
        <f t="shared" si="3"/>
        <v>24664</v>
      </c>
      <c r="G28" s="103">
        <f t="shared" si="3"/>
        <v>4102</v>
      </c>
      <c r="H28" s="103">
        <f t="shared" si="3"/>
        <v>1013</v>
      </c>
      <c r="I28" s="103">
        <f t="shared" si="3"/>
        <v>9855</v>
      </c>
      <c r="J28" s="104">
        <f t="shared" si="3"/>
        <v>14970</v>
      </c>
      <c r="K28" s="105">
        <f>SUM(K4:K27)</f>
        <v>2974049.4116666671</v>
      </c>
      <c r="L28" s="105">
        <f>SUM(L4:L27)</f>
        <v>587726.55500000017</v>
      </c>
      <c r="M28" s="105">
        <f>SUM(M4:M27)</f>
        <v>5025082.6058333339</v>
      </c>
      <c r="N28" s="106">
        <f t="shared" si="3"/>
        <v>8586858.5724999998</v>
      </c>
    </row>
    <row r="29" spans="1:14" x14ac:dyDescent="0.2">
      <c r="N29" s="49"/>
    </row>
    <row r="30" spans="1:14" x14ac:dyDescent="0.2">
      <c r="E30" s="70"/>
      <c r="N30" s="49"/>
    </row>
    <row r="31" spans="1:14" x14ac:dyDescent="0.2">
      <c r="K31" s="107"/>
      <c r="N31" s="49"/>
    </row>
    <row r="80" spans="12:13" x14ac:dyDescent="0.2">
      <c r="L80" s="49"/>
      <c r="M80" s="49"/>
    </row>
    <row r="81" spans="12:13" x14ac:dyDescent="0.2">
      <c r="L81" s="49"/>
      <c r="M81" s="49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workbookViewId="0"/>
  </sheetViews>
  <sheetFormatPr defaultRowHeight="15" x14ac:dyDescent="0.2"/>
  <cols>
    <col min="1" max="1" width="3.33203125" customWidth="1"/>
    <col min="2" max="2" width="11" customWidth="1"/>
    <col min="3" max="3" width="7.33203125" customWidth="1"/>
    <col min="4" max="4" width="6.6640625" customWidth="1"/>
    <col min="5" max="5" width="7.44140625" customWidth="1"/>
    <col min="6" max="6" width="7.5546875" customWidth="1"/>
    <col min="7" max="7" width="7.109375" customWidth="1"/>
    <col min="8" max="8" width="6.5546875" bestFit="1" customWidth="1"/>
    <col min="9" max="9" width="8.21875" bestFit="1" customWidth="1"/>
    <col min="10" max="10" width="7.44140625" customWidth="1"/>
    <col min="11" max="11" width="13.33203125" customWidth="1"/>
    <col min="12" max="12" width="12.21875" customWidth="1"/>
    <col min="13" max="13" width="13.5546875" customWidth="1"/>
    <col min="14" max="14" width="11.44140625" customWidth="1"/>
    <col min="15" max="15" width="3.109375" customWidth="1"/>
  </cols>
  <sheetData>
    <row r="1" spans="1:14" ht="15.75" x14ac:dyDescent="0.25">
      <c r="D1" s="13" t="s">
        <v>81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57</v>
      </c>
      <c r="D4">
        <v>40</v>
      </c>
      <c r="E4">
        <v>289</v>
      </c>
      <c r="F4" s="95">
        <f t="shared" ref="F4:F27" si="0">SUM(C4:E4)</f>
        <v>386</v>
      </c>
      <c r="G4">
        <v>27</v>
      </c>
      <c r="H4">
        <v>21</v>
      </c>
      <c r="I4">
        <v>184</v>
      </c>
      <c r="J4" s="95">
        <f t="shared" ref="J4:J27" si="1">SUM(G4:I4)</f>
        <v>232</v>
      </c>
      <c r="K4" s="114">
        <v>12634.255833333335</v>
      </c>
      <c r="L4" s="114">
        <v>9507.7991666666658</v>
      </c>
      <c r="M4" s="115">
        <v>55629.03666666666</v>
      </c>
      <c r="N4" s="98">
        <f>SUM(K4:M4)</f>
        <v>77771.09166666666</v>
      </c>
    </row>
    <row r="5" spans="1:14" x14ac:dyDescent="0.2">
      <c r="A5" s="4">
        <v>2</v>
      </c>
      <c r="B5" s="15" t="s">
        <v>5</v>
      </c>
      <c r="C5">
        <v>188</v>
      </c>
      <c r="D5">
        <v>74</v>
      </c>
      <c r="E5">
        <v>539</v>
      </c>
      <c r="F5" s="95">
        <f t="shared" si="0"/>
        <v>801</v>
      </c>
      <c r="G5">
        <v>104</v>
      </c>
      <c r="H5">
        <v>47</v>
      </c>
      <c r="I5">
        <v>334</v>
      </c>
      <c r="J5" s="95">
        <f t="shared" si="1"/>
        <v>485</v>
      </c>
      <c r="K5" s="114">
        <v>69292.979166666672</v>
      </c>
      <c r="L5" s="114">
        <v>21716.760000000002</v>
      </c>
      <c r="M5" s="115">
        <v>158273.87333333332</v>
      </c>
      <c r="N5" s="98">
        <f t="shared" ref="N5:N27" si="2">SUM(K5:M5)</f>
        <v>249283.61249999999</v>
      </c>
    </row>
    <row r="6" spans="1:14" x14ac:dyDescent="0.2">
      <c r="A6" s="4">
        <v>3</v>
      </c>
      <c r="B6" s="15" t="s">
        <v>6</v>
      </c>
      <c r="C6">
        <v>1024</v>
      </c>
      <c r="D6">
        <v>137</v>
      </c>
      <c r="E6">
        <v>2851</v>
      </c>
      <c r="F6" s="95">
        <f t="shared" si="0"/>
        <v>4012</v>
      </c>
      <c r="G6">
        <v>614</v>
      </c>
      <c r="H6">
        <v>83</v>
      </c>
      <c r="I6">
        <v>1799</v>
      </c>
      <c r="J6" s="95">
        <f t="shared" si="1"/>
        <v>2496</v>
      </c>
      <c r="K6" s="114">
        <v>468078.91</v>
      </c>
      <c r="L6" s="114">
        <v>51967.359166666669</v>
      </c>
      <c r="M6" s="115">
        <v>970132.39916666655</v>
      </c>
      <c r="N6" s="98">
        <f t="shared" si="2"/>
        <v>1490178.6683333332</v>
      </c>
    </row>
    <row r="7" spans="1:14" x14ac:dyDescent="0.2">
      <c r="A7" s="4">
        <v>4</v>
      </c>
      <c r="B7" s="15" t="s">
        <v>7</v>
      </c>
      <c r="C7">
        <v>25</v>
      </c>
      <c r="D7">
        <v>18</v>
      </c>
      <c r="E7">
        <v>307</v>
      </c>
      <c r="F7" s="95">
        <f t="shared" si="0"/>
        <v>350</v>
      </c>
      <c r="G7">
        <v>16</v>
      </c>
      <c r="H7">
        <v>10</v>
      </c>
      <c r="I7">
        <v>178</v>
      </c>
      <c r="J7" s="95">
        <f t="shared" si="1"/>
        <v>204</v>
      </c>
      <c r="K7" s="114">
        <v>11536.752500000001</v>
      </c>
      <c r="L7" s="114">
        <v>4578.2208333333338</v>
      </c>
      <c r="M7" s="115">
        <v>91461.662499999991</v>
      </c>
      <c r="N7" s="98">
        <f t="shared" si="2"/>
        <v>107576.63583333333</v>
      </c>
    </row>
    <row r="8" spans="1:14" x14ac:dyDescent="0.2">
      <c r="A8" s="4">
        <v>5</v>
      </c>
      <c r="B8" s="15" t="s">
        <v>8</v>
      </c>
      <c r="C8">
        <v>41</v>
      </c>
      <c r="D8">
        <v>12</v>
      </c>
      <c r="E8">
        <v>203</v>
      </c>
      <c r="F8" s="95">
        <f t="shared" si="0"/>
        <v>256</v>
      </c>
      <c r="G8">
        <v>23</v>
      </c>
      <c r="H8">
        <v>6</v>
      </c>
      <c r="I8">
        <v>116</v>
      </c>
      <c r="J8" s="95">
        <f t="shared" si="1"/>
        <v>145</v>
      </c>
      <c r="K8" s="114">
        <v>9637.2033333333329</v>
      </c>
      <c r="L8" s="114">
        <v>4122.9175000000005</v>
      </c>
      <c r="M8" s="115">
        <v>44693.631666666675</v>
      </c>
      <c r="N8" s="98">
        <f t="shared" si="2"/>
        <v>58453.75250000001</v>
      </c>
    </row>
    <row r="9" spans="1:14" x14ac:dyDescent="0.2">
      <c r="A9" s="4">
        <v>6</v>
      </c>
      <c r="B9" s="15" t="s">
        <v>9</v>
      </c>
      <c r="C9">
        <v>56</v>
      </c>
      <c r="D9">
        <v>31</v>
      </c>
      <c r="E9">
        <v>458</v>
      </c>
      <c r="F9" s="95">
        <f t="shared" si="0"/>
        <v>545</v>
      </c>
      <c r="G9">
        <v>31</v>
      </c>
      <c r="H9">
        <v>19</v>
      </c>
      <c r="I9">
        <v>297</v>
      </c>
      <c r="J9" s="95">
        <f t="shared" si="1"/>
        <v>347</v>
      </c>
      <c r="K9" s="114">
        <v>23441.73</v>
      </c>
      <c r="L9" s="114">
        <v>10057.471666666666</v>
      </c>
      <c r="M9" s="115">
        <v>139143.7775</v>
      </c>
      <c r="N9" s="98">
        <f t="shared" si="2"/>
        <v>172642.97916666666</v>
      </c>
    </row>
    <row r="10" spans="1:14" x14ac:dyDescent="0.2">
      <c r="A10" s="4">
        <v>7</v>
      </c>
      <c r="B10" s="15" t="s">
        <v>10</v>
      </c>
      <c r="C10">
        <v>79</v>
      </c>
      <c r="D10">
        <v>41</v>
      </c>
      <c r="E10">
        <v>272</v>
      </c>
      <c r="F10" s="95">
        <f t="shared" si="0"/>
        <v>392</v>
      </c>
      <c r="G10">
        <v>50</v>
      </c>
      <c r="H10">
        <v>22</v>
      </c>
      <c r="I10">
        <v>162</v>
      </c>
      <c r="J10" s="95">
        <f t="shared" si="1"/>
        <v>234</v>
      </c>
      <c r="K10" s="114">
        <v>28472.404999999999</v>
      </c>
      <c r="L10" s="114">
        <v>12344.875833333334</v>
      </c>
      <c r="M10" s="115">
        <v>71401.297500000001</v>
      </c>
      <c r="N10" s="98">
        <f t="shared" si="2"/>
        <v>112218.57833333334</v>
      </c>
    </row>
    <row r="11" spans="1:14" x14ac:dyDescent="0.2">
      <c r="A11" s="4">
        <v>8</v>
      </c>
      <c r="B11" s="15" t="s">
        <v>11</v>
      </c>
      <c r="C11">
        <v>104</v>
      </c>
      <c r="D11">
        <v>24</v>
      </c>
      <c r="E11">
        <v>579</v>
      </c>
      <c r="F11" s="95">
        <f t="shared" si="0"/>
        <v>707</v>
      </c>
      <c r="G11">
        <v>60</v>
      </c>
      <c r="H11">
        <v>12</v>
      </c>
      <c r="I11">
        <v>353</v>
      </c>
      <c r="J11" s="95">
        <f t="shared" si="1"/>
        <v>425</v>
      </c>
      <c r="K11" s="114">
        <v>38484.647499999999</v>
      </c>
      <c r="L11" s="114">
        <v>7428.5358333333324</v>
      </c>
      <c r="M11" s="115">
        <v>197412.06333333332</v>
      </c>
      <c r="N11" s="98">
        <f t="shared" si="2"/>
        <v>243325.24666666664</v>
      </c>
    </row>
    <row r="12" spans="1:14" x14ac:dyDescent="0.2">
      <c r="A12" s="4">
        <v>9</v>
      </c>
      <c r="B12" s="15" t="s">
        <v>12</v>
      </c>
      <c r="C12">
        <v>24</v>
      </c>
      <c r="D12">
        <v>18</v>
      </c>
      <c r="E12">
        <v>281</v>
      </c>
      <c r="F12" s="95">
        <f t="shared" si="0"/>
        <v>323</v>
      </c>
      <c r="G12">
        <v>17</v>
      </c>
      <c r="H12">
        <v>8</v>
      </c>
      <c r="I12">
        <v>193</v>
      </c>
      <c r="J12" s="95">
        <f t="shared" si="1"/>
        <v>218</v>
      </c>
      <c r="K12" s="114">
        <v>6991.3133333333344</v>
      </c>
      <c r="L12" s="114">
        <v>4240.9900000000007</v>
      </c>
      <c r="M12" s="115">
        <v>69577.603333333333</v>
      </c>
      <c r="N12" s="98">
        <f t="shared" si="2"/>
        <v>80809.906666666662</v>
      </c>
    </row>
    <row r="13" spans="1:14" x14ac:dyDescent="0.2">
      <c r="A13" s="4">
        <v>10</v>
      </c>
      <c r="B13" s="15" t="s">
        <v>13</v>
      </c>
      <c r="C13">
        <v>161</v>
      </c>
      <c r="D13">
        <v>35</v>
      </c>
      <c r="E13">
        <v>477</v>
      </c>
      <c r="F13" s="95">
        <f t="shared" si="0"/>
        <v>673</v>
      </c>
      <c r="G13">
        <v>92</v>
      </c>
      <c r="H13">
        <v>20</v>
      </c>
      <c r="I13">
        <v>299</v>
      </c>
      <c r="J13" s="95">
        <f t="shared" si="1"/>
        <v>411</v>
      </c>
      <c r="K13" s="114">
        <v>66148.517500000002</v>
      </c>
      <c r="L13" s="114">
        <v>11715.827499999999</v>
      </c>
      <c r="M13" s="115">
        <v>143756.87083333332</v>
      </c>
      <c r="N13" s="98">
        <f t="shared" si="2"/>
        <v>221621.21583333332</v>
      </c>
    </row>
    <row r="14" spans="1:14" x14ac:dyDescent="0.2">
      <c r="A14" s="4">
        <v>11</v>
      </c>
      <c r="B14" s="15" t="s">
        <v>14</v>
      </c>
      <c r="C14">
        <v>7</v>
      </c>
      <c r="E14">
        <v>50</v>
      </c>
      <c r="F14" s="95">
        <f t="shared" si="0"/>
        <v>57</v>
      </c>
      <c r="G14">
        <v>4</v>
      </c>
      <c r="I14">
        <v>33</v>
      </c>
      <c r="J14" s="95">
        <f t="shared" si="1"/>
        <v>37</v>
      </c>
      <c r="K14" s="114">
        <v>1924.0758333333333</v>
      </c>
      <c r="L14" s="114">
        <v>0</v>
      </c>
      <c r="M14" s="115">
        <v>8110.6349999999993</v>
      </c>
      <c r="N14" s="98">
        <f t="shared" si="2"/>
        <v>10034.710833333333</v>
      </c>
    </row>
    <row r="15" spans="1:14" x14ac:dyDescent="0.2">
      <c r="A15" s="4">
        <v>12</v>
      </c>
      <c r="B15" s="15" t="s">
        <v>15</v>
      </c>
      <c r="C15">
        <v>165</v>
      </c>
      <c r="D15">
        <v>41</v>
      </c>
      <c r="E15">
        <v>663</v>
      </c>
      <c r="F15" s="95">
        <f t="shared" si="0"/>
        <v>869</v>
      </c>
      <c r="G15">
        <v>93</v>
      </c>
      <c r="H15">
        <v>21</v>
      </c>
      <c r="I15">
        <v>412</v>
      </c>
      <c r="J15" s="95">
        <f t="shared" si="1"/>
        <v>526</v>
      </c>
      <c r="K15" s="114">
        <v>69555.676666666666</v>
      </c>
      <c r="L15" s="114">
        <v>13017.820833333333</v>
      </c>
      <c r="M15" s="115">
        <v>199490.04833333334</v>
      </c>
      <c r="N15" s="98">
        <f t="shared" si="2"/>
        <v>282063.54583333334</v>
      </c>
    </row>
    <row r="16" spans="1:14" x14ac:dyDescent="0.2">
      <c r="A16" s="4">
        <v>13</v>
      </c>
      <c r="B16" s="15" t="s">
        <v>16</v>
      </c>
      <c r="C16">
        <v>221</v>
      </c>
      <c r="D16">
        <v>31</v>
      </c>
      <c r="E16">
        <v>495</v>
      </c>
      <c r="F16" s="95">
        <f t="shared" si="0"/>
        <v>747</v>
      </c>
      <c r="G16">
        <v>124</v>
      </c>
      <c r="H16">
        <v>19</v>
      </c>
      <c r="I16">
        <v>305</v>
      </c>
      <c r="J16" s="95">
        <f t="shared" si="1"/>
        <v>448</v>
      </c>
      <c r="K16" s="114">
        <v>127406.00166666666</v>
      </c>
      <c r="L16" s="114">
        <v>18697.520833333332</v>
      </c>
      <c r="M16" s="115">
        <v>203455.6875</v>
      </c>
      <c r="N16" s="98">
        <f t="shared" si="2"/>
        <v>349559.20999999996</v>
      </c>
    </row>
    <row r="17" spans="1:14" x14ac:dyDescent="0.2">
      <c r="A17" s="4">
        <v>14</v>
      </c>
      <c r="B17" s="15" t="s">
        <v>17</v>
      </c>
      <c r="C17">
        <v>20</v>
      </c>
      <c r="D17">
        <v>4</v>
      </c>
      <c r="E17">
        <v>95</v>
      </c>
      <c r="F17" s="95">
        <f t="shared" si="0"/>
        <v>119</v>
      </c>
      <c r="G17">
        <v>15</v>
      </c>
      <c r="H17">
        <v>3</v>
      </c>
      <c r="I17">
        <v>60</v>
      </c>
      <c r="J17" s="95">
        <f t="shared" si="1"/>
        <v>78</v>
      </c>
      <c r="K17" s="114">
        <v>4108.9750000000004</v>
      </c>
      <c r="L17" s="114">
        <v>766.64249999999993</v>
      </c>
      <c r="M17" s="115">
        <v>20171.514999999999</v>
      </c>
      <c r="N17" s="98">
        <f t="shared" si="2"/>
        <v>25047.1325</v>
      </c>
    </row>
    <row r="18" spans="1:14" x14ac:dyDescent="0.2">
      <c r="A18" s="4">
        <v>15</v>
      </c>
      <c r="B18" s="15" t="s">
        <v>18</v>
      </c>
      <c r="C18">
        <v>346</v>
      </c>
      <c r="D18">
        <v>128</v>
      </c>
      <c r="E18">
        <v>1297</v>
      </c>
      <c r="F18" s="95">
        <f t="shared" si="0"/>
        <v>1771</v>
      </c>
      <c r="G18">
        <v>200</v>
      </c>
      <c r="H18">
        <v>62</v>
      </c>
      <c r="I18">
        <v>784</v>
      </c>
      <c r="J18" s="95">
        <f t="shared" si="1"/>
        <v>1046</v>
      </c>
      <c r="K18" s="114">
        <v>174964.29166666666</v>
      </c>
      <c r="L18" s="114">
        <v>57084.657500000001</v>
      </c>
      <c r="M18" s="115">
        <v>505883.6141666667</v>
      </c>
      <c r="N18" s="98">
        <f t="shared" si="2"/>
        <v>737932.56333333335</v>
      </c>
    </row>
    <row r="19" spans="1:14" x14ac:dyDescent="0.2">
      <c r="A19" s="4">
        <v>16</v>
      </c>
      <c r="B19" s="15" t="s">
        <v>19</v>
      </c>
      <c r="C19">
        <v>1031</v>
      </c>
      <c r="D19">
        <v>195</v>
      </c>
      <c r="E19">
        <v>2030</v>
      </c>
      <c r="F19" s="95">
        <f t="shared" si="0"/>
        <v>3256</v>
      </c>
      <c r="G19">
        <v>579</v>
      </c>
      <c r="H19">
        <v>114</v>
      </c>
      <c r="I19">
        <v>1185</v>
      </c>
      <c r="J19" s="95">
        <f t="shared" si="1"/>
        <v>1878</v>
      </c>
      <c r="K19" s="114">
        <v>487489.91416666663</v>
      </c>
      <c r="L19" s="114">
        <v>66739.378333333341</v>
      </c>
      <c r="M19" s="115">
        <v>706874.62083333347</v>
      </c>
      <c r="N19" s="98">
        <f t="shared" si="2"/>
        <v>1261103.9133333336</v>
      </c>
    </row>
    <row r="20" spans="1:14" x14ac:dyDescent="0.2">
      <c r="A20" s="4">
        <v>17</v>
      </c>
      <c r="B20" s="15" t="s">
        <v>20</v>
      </c>
      <c r="C20">
        <v>9</v>
      </c>
      <c r="D20">
        <v>12</v>
      </c>
      <c r="E20">
        <v>138</v>
      </c>
      <c r="F20" s="95">
        <f t="shared" si="0"/>
        <v>159</v>
      </c>
      <c r="G20">
        <v>3</v>
      </c>
      <c r="H20">
        <v>6</v>
      </c>
      <c r="I20">
        <v>87</v>
      </c>
      <c r="J20" s="95">
        <f t="shared" si="1"/>
        <v>96</v>
      </c>
      <c r="K20" s="114">
        <v>2113.1174999999998</v>
      </c>
      <c r="L20" s="114">
        <v>3821.6966666666667</v>
      </c>
      <c r="M20" s="115">
        <v>28290.145</v>
      </c>
      <c r="N20" s="98">
        <f t="shared" si="2"/>
        <v>34224.959166666667</v>
      </c>
    </row>
    <row r="21" spans="1:14" x14ac:dyDescent="0.2">
      <c r="A21" s="4">
        <v>18</v>
      </c>
      <c r="B21" s="15" t="s">
        <v>21</v>
      </c>
      <c r="C21">
        <v>81</v>
      </c>
      <c r="D21">
        <v>24</v>
      </c>
      <c r="E21">
        <v>296</v>
      </c>
      <c r="F21" s="95">
        <f t="shared" si="0"/>
        <v>401</v>
      </c>
      <c r="G21">
        <v>39</v>
      </c>
      <c r="H21">
        <v>13</v>
      </c>
      <c r="I21">
        <v>155</v>
      </c>
      <c r="J21" s="95">
        <f t="shared" si="1"/>
        <v>207</v>
      </c>
      <c r="K21" s="114">
        <v>19996.6325</v>
      </c>
      <c r="L21" s="114">
        <v>5722.4591666666674</v>
      </c>
      <c r="M21" s="115">
        <v>62823.39916666667</v>
      </c>
      <c r="N21" s="98">
        <f t="shared" si="2"/>
        <v>88542.490833333344</v>
      </c>
    </row>
    <row r="22" spans="1:14" x14ac:dyDescent="0.2">
      <c r="A22" s="4">
        <v>19</v>
      </c>
      <c r="B22" s="15" t="s">
        <v>22</v>
      </c>
      <c r="C22">
        <v>42</v>
      </c>
      <c r="D22">
        <v>8</v>
      </c>
      <c r="E22">
        <v>233</v>
      </c>
      <c r="F22" s="95">
        <f t="shared" si="0"/>
        <v>283</v>
      </c>
      <c r="G22">
        <v>20</v>
      </c>
      <c r="H22">
        <v>5</v>
      </c>
      <c r="I22">
        <v>136</v>
      </c>
      <c r="J22" s="95">
        <f t="shared" si="1"/>
        <v>161</v>
      </c>
      <c r="K22" s="114">
        <v>13695.944166666666</v>
      </c>
      <c r="L22" s="114">
        <v>1392.5166666666667</v>
      </c>
      <c r="M22" s="115">
        <v>56519.493333333325</v>
      </c>
      <c r="N22" s="98">
        <f t="shared" si="2"/>
        <v>71607.954166666663</v>
      </c>
    </row>
    <row r="23" spans="1:14" x14ac:dyDescent="0.2">
      <c r="A23" s="4">
        <v>20</v>
      </c>
      <c r="B23" s="16" t="s">
        <v>23</v>
      </c>
      <c r="C23">
        <v>4</v>
      </c>
      <c r="D23">
        <v>7</v>
      </c>
      <c r="E23">
        <v>148</v>
      </c>
      <c r="F23" s="95">
        <f t="shared" si="0"/>
        <v>159</v>
      </c>
      <c r="G23">
        <v>2</v>
      </c>
      <c r="H23">
        <v>4</v>
      </c>
      <c r="I23">
        <v>104</v>
      </c>
      <c r="J23" s="95">
        <f t="shared" si="1"/>
        <v>110</v>
      </c>
      <c r="K23" s="114">
        <v>440.72166666666664</v>
      </c>
      <c r="L23" s="114">
        <v>1893.8075000000001</v>
      </c>
      <c r="M23" s="115">
        <v>37830.064999999995</v>
      </c>
      <c r="N23" s="98">
        <f t="shared" si="2"/>
        <v>40164.594166666662</v>
      </c>
    </row>
    <row r="24" spans="1:14" x14ac:dyDescent="0.2">
      <c r="A24" s="4">
        <v>21</v>
      </c>
      <c r="B24" s="16" t="s">
        <v>24</v>
      </c>
      <c r="C24">
        <v>136</v>
      </c>
      <c r="D24">
        <v>38</v>
      </c>
      <c r="E24">
        <v>581</v>
      </c>
      <c r="F24" s="95">
        <f t="shared" si="0"/>
        <v>755</v>
      </c>
      <c r="G24">
        <v>71</v>
      </c>
      <c r="H24">
        <v>20</v>
      </c>
      <c r="I24">
        <v>344</v>
      </c>
      <c r="J24" s="95">
        <f t="shared" si="1"/>
        <v>435</v>
      </c>
      <c r="K24" s="114">
        <v>32272.814166666667</v>
      </c>
      <c r="L24" s="114">
        <v>9070.9449999999997</v>
      </c>
      <c r="M24" s="115">
        <v>140233.25333333333</v>
      </c>
      <c r="N24" s="98">
        <f t="shared" si="2"/>
        <v>181577.01250000001</v>
      </c>
    </row>
    <row r="25" spans="1:14" x14ac:dyDescent="0.2">
      <c r="A25" s="4">
        <v>22</v>
      </c>
      <c r="B25" s="15" t="s">
        <v>25</v>
      </c>
      <c r="C25">
        <v>108</v>
      </c>
      <c r="D25">
        <v>18</v>
      </c>
      <c r="E25">
        <v>637</v>
      </c>
      <c r="F25" s="95">
        <f t="shared" si="0"/>
        <v>763</v>
      </c>
      <c r="G25">
        <v>68</v>
      </c>
      <c r="H25">
        <v>13</v>
      </c>
      <c r="I25">
        <v>408</v>
      </c>
      <c r="J25" s="95">
        <f t="shared" si="1"/>
        <v>489</v>
      </c>
      <c r="K25" s="114">
        <v>30576.985833333336</v>
      </c>
      <c r="L25" s="114">
        <v>5045.1050000000005</v>
      </c>
      <c r="M25" s="115">
        <v>136551.39333333334</v>
      </c>
      <c r="N25" s="98">
        <f t="shared" si="2"/>
        <v>172173.48416666669</v>
      </c>
    </row>
    <row r="26" spans="1:14" x14ac:dyDescent="0.2">
      <c r="A26" s="4">
        <v>23</v>
      </c>
      <c r="B26" s="15" t="s">
        <v>26</v>
      </c>
      <c r="C26">
        <v>20</v>
      </c>
      <c r="D26">
        <v>7</v>
      </c>
      <c r="E26">
        <v>230</v>
      </c>
      <c r="F26" s="95">
        <f t="shared" si="0"/>
        <v>257</v>
      </c>
      <c r="G26">
        <v>11</v>
      </c>
      <c r="H26">
        <v>5</v>
      </c>
      <c r="I26">
        <v>150</v>
      </c>
      <c r="J26" s="95">
        <f t="shared" si="1"/>
        <v>166</v>
      </c>
      <c r="K26" s="114">
        <v>6003.3133333333344</v>
      </c>
      <c r="L26" s="114">
        <v>2448.29</v>
      </c>
      <c r="M26" s="115">
        <v>51584.6175</v>
      </c>
      <c r="N26" s="98">
        <f t="shared" si="2"/>
        <v>60036.220833333333</v>
      </c>
    </row>
    <row r="27" spans="1:14" x14ac:dyDescent="0.2">
      <c r="A27" s="4">
        <v>30</v>
      </c>
      <c r="B27" s="15" t="s">
        <v>27</v>
      </c>
      <c r="C27">
        <v>3095</v>
      </c>
      <c r="D27">
        <v>800</v>
      </c>
      <c r="E27">
        <v>2173</v>
      </c>
      <c r="F27" s="95">
        <f t="shared" si="0"/>
        <v>6068</v>
      </c>
      <c r="G27">
        <v>1897</v>
      </c>
      <c r="H27">
        <v>506</v>
      </c>
      <c r="I27">
        <v>1369</v>
      </c>
      <c r="J27" s="95">
        <f t="shared" si="1"/>
        <v>3772</v>
      </c>
      <c r="K27" s="114">
        <v>1278199.7041666666</v>
      </c>
      <c r="L27" s="114">
        <v>274752.68166666664</v>
      </c>
      <c r="M27" s="115">
        <v>670300.88666666672</v>
      </c>
      <c r="N27" s="98">
        <f t="shared" si="2"/>
        <v>2223253.2725</v>
      </c>
    </row>
    <row r="28" spans="1:14" x14ac:dyDescent="0.2">
      <c r="A28" s="1"/>
      <c r="B28" s="27" t="s">
        <v>3</v>
      </c>
      <c r="C28" s="101">
        <f>SUM(C4:C27)</f>
        <v>7044</v>
      </c>
      <c r="D28" s="101">
        <f>SUM(D4:D27)</f>
        <v>1743</v>
      </c>
      <c r="E28" s="101">
        <f t="shared" ref="E28:N28" si="3">SUM(E4:E27)</f>
        <v>15322</v>
      </c>
      <c r="F28" s="102">
        <f t="shared" si="3"/>
        <v>24109</v>
      </c>
      <c r="G28" s="103">
        <f t="shared" si="3"/>
        <v>4160</v>
      </c>
      <c r="H28" s="103">
        <f>SUM(H4:H27)</f>
        <v>1039</v>
      </c>
      <c r="I28" s="103">
        <f t="shared" si="3"/>
        <v>9447</v>
      </c>
      <c r="J28" s="104">
        <f t="shared" si="3"/>
        <v>14646</v>
      </c>
      <c r="K28" s="105">
        <f>SUM(K4:K27)</f>
        <v>2983466.8824999994</v>
      </c>
      <c r="L28" s="105">
        <f>SUM(L4:L27)</f>
        <v>598134.27916666656</v>
      </c>
      <c r="M28" s="105">
        <f>SUM(M4:M27)</f>
        <v>4769601.5900000017</v>
      </c>
      <c r="N28" s="106">
        <f t="shared" si="3"/>
        <v>8351202.7516666669</v>
      </c>
    </row>
    <row r="29" spans="1:14" x14ac:dyDescent="0.2">
      <c r="N29" s="49"/>
    </row>
    <row r="30" spans="1:14" x14ac:dyDescent="0.2">
      <c r="E30" s="70"/>
      <c r="N30" s="49"/>
    </row>
    <row r="31" spans="1:14" x14ac:dyDescent="0.2">
      <c r="K31" s="107"/>
      <c r="N31" s="49"/>
    </row>
    <row r="80" spans="12:13" x14ac:dyDescent="0.2">
      <c r="L80" s="49"/>
      <c r="M80" s="49"/>
    </row>
    <row r="81" spans="12:13" x14ac:dyDescent="0.2">
      <c r="L81" s="49"/>
      <c r="M81" s="49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L29" sqref="L29"/>
    </sheetView>
  </sheetViews>
  <sheetFormatPr defaultRowHeight="15" x14ac:dyDescent="0.2"/>
  <cols>
    <col min="1" max="1" width="4.21875" customWidth="1"/>
    <col min="11" max="11" width="12.33203125" customWidth="1"/>
    <col min="12" max="12" width="12.88671875" customWidth="1"/>
    <col min="13" max="13" width="11.33203125" customWidth="1"/>
    <col min="14" max="14" width="12" customWidth="1"/>
  </cols>
  <sheetData>
    <row r="1" spans="1:14" ht="15.75" x14ac:dyDescent="0.25">
      <c r="D1" s="13" t="s">
        <v>82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45</v>
      </c>
      <c r="D4">
        <v>46</v>
      </c>
      <c r="E4">
        <v>286</v>
      </c>
      <c r="F4" s="95">
        <f t="shared" ref="F4:F27" si="0">SUM(C4:E4)</f>
        <v>377</v>
      </c>
      <c r="G4">
        <v>23</v>
      </c>
      <c r="H4">
        <v>23</v>
      </c>
      <c r="I4">
        <v>180</v>
      </c>
      <c r="J4" s="95">
        <f t="shared" ref="J4:J27" si="1">SUM(G4:I4)</f>
        <v>226</v>
      </c>
      <c r="K4" s="114">
        <v>10569.2817</v>
      </c>
      <c r="L4" s="114">
        <v>12218.5375</v>
      </c>
      <c r="M4" s="115">
        <v>53632.810799999999</v>
      </c>
      <c r="N4" s="98">
        <f t="shared" ref="N4:N27" si="2">SUM(K4:M4)</f>
        <v>76420.63</v>
      </c>
    </row>
    <row r="5" spans="1:14" x14ac:dyDescent="0.2">
      <c r="A5" s="4">
        <v>2</v>
      </c>
      <c r="B5" s="15" t="s">
        <v>5</v>
      </c>
      <c r="C5">
        <v>187</v>
      </c>
      <c r="D5">
        <v>85</v>
      </c>
      <c r="E5">
        <v>506</v>
      </c>
      <c r="F5" s="95">
        <f t="shared" si="0"/>
        <v>778</v>
      </c>
      <c r="G5">
        <v>100</v>
      </c>
      <c r="H5">
        <v>52</v>
      </c>
      <c r="I5">
        <v>309</v>
      </c>
      <c r="J5" s="95">
        <f t="shared" si="1"/>
        <v>461</v>
      </c>
      <c r="K5" s="114">
        <v>69564.755000000005</v>
      </c>
      <c r="L5" s="114">
        <v>25111.6342</v>
      </c>
      <c r="M5" s="115">
        <v>146219.114</v>
      </c>
      <c r="N5" s="98">
        <f t="shared" si="2"/>
        <v>240895.50320000001</v>
      </c>
    </row>
    <row r="6" spans="1:14" x14ac:dyDescent="0.2">
      <c r="A6" s="4">
        <v>3</v>
      </c>
      <c r="B6" s="15" t="s">
        <v>6</v>
      </c>
      <c r="C6">
        <v>1176</v>
      </c>
      <c r="D6">
        <v>151</v>
      </c>
      <c r="E6">
        <v>2842</v>
      </c>
      <c r="F6" s="95">
        <f t="shared" si="0"/>
        <v>4169</v>
      </c>
      <c r="G6">
        <v>690</v>
      </c>
      <c r="H6">
        <v>95</v>
      </c>
      <c r="I6">
        <v>1765</v>
      </c>
      <c r="J6" s="95">
        <f t="shared" si="1"/>
        <v>2550</v>
      </c>
      <c r="K6" s="114">
        <v>479508.033</v>
      </c>
      <c r="L6" s="114">
        <v>51119.044199999997</v>
      </c>
      <c r="M6" s="115">
        <v>900373.71699999995</v>
      </c>
      <c r="N6" s="98">
        <f t="shared" si="2"/>
        <v>1431000.7941999999</v>
      </c>
    </row>
    <row r="7" spans="1:14" x14ac:dyDescent="0.2">
      <c r="A7" s="4">
        <v>4</v>
      </c>
      <c r="B7" s="15" t="s">
        <v>7</v>
      </c>
      <c r="C7">
        <v>34</v>
      </c>
      <c r="D7">
        <v>22</v>
      </c>
      <c r="E7">
        <v>301</v>
      </c>
      <c r="F7" s="95">
        <f t="shared" si="0"/>
        <v>357</v>
      </c>
      <c r="G7">
        <v>22</v>
      </c>
      <c r="H7">
        <v>12</v>
      </c>
      <c r="I7">
        <v>178</v>
      </c>
      <c r="J7" s="95">
        <f t="shared" si="1"/>
        <v>212</v>
      </c>
      <c r="K7" s="114">
        <v>12985.039199999999</v>
      </c>
      <c r="L7" s="114">
        <v>6551.8158299999996</v>
      </c>
      <c r="M7" s="115">
        <v>82783.035799999998</v>
      </c>
      <c r="N7" s="98">
        <f t="shared" si="2"/>
        <v>102319.89082999999</v>
      </c>
    </row>
    <row r="8" spans="1:14" x14ac:dyDescent="0.2">
      <c r="A8" s="4">
        <v>5</v>
      </c>
      <c r="B8" s="15" t="s">
        <v>8</v>
      </c>
      <c r="C8">
        <v>41</v>
      </c>
      <c r="D8">
        <v>11</v>
      </c>
      <c r="E8">
        <v>200</v>
      </c>
      <c r="F8" s="95">
        <f t="shared" si="0"/>
        <v>252</v>
      </c>
      <c r="G8">
        <v>24</v>
      </c>
      <c r="H8">
        <v>6</v>
      </c>
      <c r="I8">
        <v>111</v>
      </c>
      <c r="J8" s="95">
        <f t="shared" si="1"/>
        <v>141</v>
      </c>
      <c r="K8" s="114">
        <v>9617.7033300000003</v>
      </c>
      <c r="L8" s="114">
        <v>3883.34917</v>
      </c>
      <c r="M8" s="115">
        <v>45308.585800000001</v>
      </c>
      <c r="N8" s="98">
        <f t="shared" si="2"/>
        <v>58809.638299999999</v>
      </c>
    </row>
    <row r="9" spans="1:14" x14ac:dyDescent="0.2">
      <c r="A9" s="4">
        <v>6</v>
      </c>
      <c r="B9" s="15" t="s">
        <v>9</v>
      </c>
      <c r="C9">
        <v>61</v>
      </c>
      <c r="D9">
        <v>28</v>
      </c>
      <c r="E9">
        <v>455</v>
      </c>
      <c r="F9" s="95">
        <f t="shared" si="0"/>
        <v>544</v>
      </c>
      <c r="G9">
        <v>33</v>
      </c>
      <c r="H9">
        <v>17</v>
      </c>
      <c r="I9">
        <v>298</v>
      </c>
      <c r="J9" s="95">
        <f t="shared" si="1"/>
        <v>348</v>
      </c>
      <c r="K9" s="114">
        <v>24427.2817</v>
      </c>
      <c r="L9" s="114">
        <v>10632.9167</v>
      </c>
      <c r="M9" s="115">
        <v>140315.94399999999</v>
      </c>
      <c r="N9" s="98">
        <f t="shared" si="2"/>
        <v>175376.14239999998</v>
      </c>
    </row>
    <row r="10" spans="1:14" x14ac:dyDescent="0.2">
      <c r="A10" s="4">
        <v>7</v>
      </c>
      <c r="B10" s="15" t="s">
        <v>10</v>
      </c>
      <c r="C10">
        <v>88</v>
      </c>
      <c r="D10">
        <v>40</v>
      </c>
      <c r="E10">
        <v>281</v>
      </c>
      <c r="F10" s="95">
        <f t="shared" si="0"/>
        <v>409</v>
      </c>
      <c r="G10">
        <v>52</v>
      </c>
      <c r="H10">
        <v>21</v>
      </c>
      <c r="I10">
        <v>162</v>
      </c>
      <c r="J10" s="95">
        <f t="shared" si="1"/>
        <v>235</v>
      </c>
      <c r="K10" s="114">
        <v>30380.9892</v>
      </c>
      <c r="L10" s="114">
        <v>12754.4408</v>
      </c>
      <c r="M10" s="115">
        <v>70513.072499999995</v>
      </c>
      <c r="N10" s="98">
        <f t="shared" si="2"/>
        <v>113648.5025</v>
      </c>
    </row>
    <row r="11" spans="1:14" x14ac:dyDescent="0.2">
      <c r="A11" s="4">
        <v>8</v>
      </c>
      <c r="B11" s="15" t="s">
        <v>11</v>
      </c>
      <c r="C11">
        <v>101</v>
      </c>
      <c r="D11">
        <v>22</v>
      </c>
      <c r="E11">
        <v>569</v>
      </c>
      <c r="F11" s="95">
        <f t="shared" si="0"/>
        <v>692</v>
      </c>
      <c r="G11">
        <v>57</v>
      </c>
      <c r="H11">
        <v>12</v>
      </c>
      <c r="I11">
        <v>342</v>
      </c>
      <c r="J11" s="95">
        <f t="shared" si="1"/>
        <v>411</v>
      </c>
      <c r="K11" s="114">
        <v>34434.703300000001</v>
      </c>
      <c r="L11" s="114">
        <v>5473.56333</v>
      </c>
      <c r="M11" s="115">
        <v>182861.75899999999</v>
      </c>
      <c r="N11" s="98">
        <f t="shared" si="2"/>
        <v>222770.02562999999</v>
      </c>
    </row>
    <row r="12" spans="1:14" x14ac:dyDescent="0.2">
      <c r="A12" s="4">
        <v>9</v>
      </c>
      <c r="B12" s="15" t="s">
        <v>12</v>
      </c>
      <c r="C12">
        <v>29</v>
      </c>
      <c r="D12">
        <v>19</v>
      </c>
      <c r="E12">
        <v>283</v>
      </c>
      <c r="F12" s="95">
        <f t="shared" si="0"/>
        <v>331</v>
      </c>
      <c r="G12">
        <v>20</v>
      </c>
      <c r="H12">
        <v>8</v>
      </c>
      <c r="I12">
        <v>195</v>
      </c>
      <c r="J12" s="95">
        <f t="shared" si="1"/>
        <v>223</v>
      </c>
      <c r="K12" s="114">
        <v>8762.4225000000006</v>
      </c>
      <c r="L12" s="114">
        <v>4359.39833</v>
      </c>
      <c r="M12" s="115">
        <v>68126.294200000004</v>
      </c>
      <c r="N12" s="98">
        <f t="shared" si="2"/>
        <v>81248.115030000001</v>
      </c>
    </row>
    <row r="13" spans="1:14" x14ac:dyDescent="0.2">
      <c r="A13" s="4">
        <v>10</v>
      </c>
      <c r="B13" s="15" t="s">
        <v>13</v>
      </c>
      <c r="C13">
        <v>154</v>
      </c>
      <c r="D13">
        <v>44</v>
      </c>
      <c r="E13">
        <v>450</v>
      </c>
      <c r="F13" s="95">
        <f t="shared" si="0"/>
        <v>648</v>
      </c>
      <c r="G13">
        <v>88</v>
      </c>
      <c r="H13">
        <v>22</v>
      </c>
      <c r="I13">
        <v>275</v>
      </c>
      <c r="J13" s="95">
        <f t="shared" si="1"/>
        <v>385</v>
      </c>
      <c r="K13" s="114">
        <v>61053.644200000002</v>
      </c>
      <c r="L13" s="114">
        <v>13643.2292</v>
      </c>
      <c r="M13" s="115">
        <v>133388.53700000001</v>
      </c>
      <c r="N13" s="98">
        <f t="shared" si="2"/>
        <v>208085.41039999999</v>
      </c>
    </row>
    <row r="14" spans="1:14" x14ac:dyDescent="0.2">
      <c r="A14" s="4">
        <v>11</v>
      </c>
      <c r="B14" s="15" t="s">
        <v>14</v>
      </c>
      <c r="C14">
        <v>7</v>
      </c>
      <c r="D14">
        <v>0</v>
      </c>
      <c r="E14">
        <v>44</v>
      </c>
      <c r="F14" s="95">
        <f t="shared" si="0"/>
        <v>51</v>
      </c>
      <c r="G14">
        <v>4</v>
      </c>
      <c r="H14">
        <v>0</v>
      </c>
      <c r="I14">
        <v>31</v>
      </c>
      <c r="J14" s="95">
        <f t="shared" si="1"/>
        <v>35</v>
      </c>
      <c r="K14" s="114">
        <v>1882.48667</v>
      </c>
      <c r="L14" s="114">
        <v>0</v>
      </c>
      <c r="M14" s="115">
        <v>6418.9883300000001</v>
      </c>
      <c r="N14" s="98">
        <f t="shared" si="2"/>
        <v>8301.4750000000004</v>
      </c>
    </row>
    <row r="15" spans="1:14" x14ac:dyDescent="0.2">
      <c r="A15" s="4">
        <v>12</v>
      </c>
      <c r="B15" s="15" t="s">
        <v>15</v>
      </c>
      <c r="C15">
        <v>172</v>
      </c>
      <c r="D15">
        <v>61</v>
      </c>
      <c r="E15">
        <v>633</v>
      </c>
      <c r="F15" s="95">
        <f t="shared" si="0"/>
        <v>866</v>
      </c>
      <c r="G15">
        <v>92</v>
      </c>
      <c r="H15">
        <v>29</v>
      </c>
      <c r="I15">
        <v>387</v>
      </c>
      <c r="J15" s="95">
        <f t="shared" si="1"/>
        <v>508</v>
      </c>
      <c r="K15" s="114">
        <v>66456.346699999995</v>
      </c>
      <c r="L15" s="114">
        <v>18346.488300000001</v>
      </c>
      <c r="M15" s="115">
        <v>195880.967</v>
      </c>
      <c r="N15" s="98">
        <f t="shared" si="2"/>
        <v>280683.80200000003</v>
      </c>
    </row>
    <row r="16" spans="1:14" x14ac:dyDescent="0.2">
      <c r="A16" s="4">
        <v>13</v>
      </c>
      <c r="B16" s="15" t="s">
        <v>16</v>
      </c>
      <c r="C16">
        <v>244</v>
      </c>
      <c r="D16">
        <v>34</v>
      </c>
      <c r="E16">
        <v>494</v>
      </c>
      <c r="F16" s="95">
        <f t="shared" si="0"/>
        <v>772</v>
      </c>
      <c r="G16">
        <v>134</v>
      </c>
      <c r="H16">
        <v>22</v>
      </c>
      <c r="I16">
        <v>298</v>
      </c>
      <c r="J16" s="95">
        <f t="shared" si="1"/>
        <v>454</v>
      </c>
      <c r="K16" s="114">
        <v>132138.82500000001</v>
      </c>
      <c r="L16" s="114">
        <v>15189.9692</v>
      </c>
      <c r="M16" s="115">
        <v>203595.524</v>
      </c>
      <c r="N16" s="98">
        <f t="shared" si="2"/>
        <v>350924.31819999998</v>
      </c>
    </row>
    <row r="17" spans="1:14" x14ac:dyDescent="0.2">
      <c r="A17" s="4">
        <v>14</v>
      </c>
      <c r="B17" s="15" t="s">
        <v>17</v>
      </c>
      <c r="C17">
        <v>16</v>
      </c>
      <c r="D17">
        <v>4</v>
      </c>
      <c r="E17">
        <v>94</v>
      </c>
      <c r="F17" s="95">
        <f t="shared" si="0"/>
        <v>114</v>
      </c>
      <c r="G17">
        <v>11</v>
      </c>
      <c r="H17">
        <v>3</v>
      </c>
      <c r="I17">
        <v>58</v>
      </c>
      <c r="J17" s="95">
        <f t="shared" si="1"/>
        <v>72</v>
      </c>
      <c r="K17" s="114">
        <v>4183.8225000000002</v>
      </c>
      <c r="L17" s="114">
        <v>954.36249999999995</v>
      </c>
      <c r="M17" s="115">
        <v>19436.462500000001</v>
      </c>
      <c r="N17" s="98">
        <f t="shared" si="2"/>
        <v>24574.647500000003</v>
      </c>
    </row>
    <row r="18" spans="1:14" x14ac:dyDescent="0.2">
      <c r="A18" s="4">
        <v>15</v>
      </c>
      <c r="B18" s="15" t="s">
        <v>18</v>
      </c>
      <c r="C18">
        <v>374</v>
      </c>
      <c r="D18">
        <v>143</v>
      </c>
      <c r="E18">
        <v>1318</v>
      </c>
      <c r="F18" s="95">
        <f t="shared" si="0"/>
        <v>1835</v>
      </c>
      <c r="G18">
        <v>211</v>
      </c>
      <c r="H18">
        <v>69</v>
      </c>
      <c r="I18">
        <v>788</v>
      </c>
      <c r="J18" s="95">
        <f t="shared" si="1"/>
        <v>1068</v>
      </c>
      <c r="K18" s="114">
        <v>182552.87899999999</v>
      </c>
      <c r="L18" s="114">
        <v>56811.7117</v>
      </c>
      <c r="M18" s="115">
        <v>471491.51799999998</v>
      </c>
      <c r="N18" s="98">
        <f t="shared" si="2"/>
        <v>710856.10869999998</v>
      </c>
    </row>
    <row r="19" spans="1:14" x14ac:dyDescent="0.2">
      <c r="A19" s="4">
        <v>16</v>
      </c>
      <c r="B19" s="15" t="s">
        <v>19</v>
      </c>
      <c r="C19">
        <v>1131</v>
      </c>
      <c r="D19">
        <v>212</v>
      </c>
      <c r="E19">
        <v>2036</v>
      </c>
      <c r="F19" s="95">
        <f t="shared" si="0"/>
        <v>3379</v>
      </c>
      <c r="G19">
        <v>646</v>
      </c>
      <c r="H19">
        <v>123</v>
      </c>
      <c r="I19">
        <v>1175</v>
      </c>
      <c r="J19" s="95">
        <f t="shared" si="1"/>
        <v>1944</v>
      </c>
      <c r="K19" s="114">
        <v>508548.01799999998</v>
      </c>
      <c r="L19" s="114">
        <v>63606.183299999997</v>
      </c>
      <c r="M19" s="115">
        <v>673506.14500000002</v>
      </c>
      <c r="N19" s="98">
        <f t="shared" si="2"/>
        <v>1245660.3462999999</v>
      </c>
    </row>
    <row r="20" spans="1:14" x14ac:dyDescent="0.2">
      <c r="A20" s="4">
        <v>17</v>
      </c>
      <c r="B20" s="15" t="s">
        <v>20</v>
      </c>
      <c r="C20">
        <v>8</v>
      </c>
      <c r="D20">
        <v>13</v>
      </c>
      <c r="E20">
        <v>140</v>
      </c>
      <c r="F20" s="95">
        <f t="shared" si="0"/>
        <v>161</v>
      </c>
      <c r="G20">
        <v>3</v>
      </c>
      <c r="H20">
        <v>7</v>
      </c>
      <c r="I20">
        <v>87</v>
      </c>
      <c r="J20" s="95">
        <f t="shared" si="1"/>
        <v>97</v>
      </c>
      <c r="K20" s="114">
        <v>999.76499999999999</v>
      </c>
      <c r="L20" s="114">
        <v>4227.7408299999997</v>
      </c>
      <c r="M20" s="115">
        <v>30561.429199999999</v>
      </c>
      <c r="N20" s="98">
        <f t="shared" si="2"/>
        <v>35788.935030000001</v>
      </c>
    </row>
    <row r="21" spans="1:14" x14ac:dyDescent="0.2">
      <c r="A21" s="4">
        <v>18</v>
      </c>
      <c r="B21" s="15" t="s">
        <v>21</v>
      </c>
      <c r="C21">
        <v>86</v>
      </c>
      <c r="D21">
        <v>27</v>
      </c>
      <c r="E21">
        <v>303</v>
      </c>
      <c r="F21" s="95">
        <f t="shared" si="0"/>
        <v>416</v>
      </c>
      <c r="G21">
        <v>44</v>
      </c>
      <c r="H21">
        <v>13</v>
      </c>
      <c r="I21">
        <v>158</v>
      </c>
      <c r="J21" s="95">
        <f t="shared" si="1"/>
        <v>215</v>
      </c>
      <c r="K21" s="114">
        <v>23598.694200000002</v>
      </c>
      <c r="L21" s="114">
        <v>5966.9891699999998</v>
      </c>
      <c r="M21" s="115">
        <v>64440.057500000003</v>
      </c>
      <c r="N21" s="98">
        <f t="shared" si="2"/>
        <v>94005.740870000009</v>
      </c>
    </row>
    <row r="22" spans="1:14" x14ac:dyDescent="0.2">
      <c r="A22" s="4">
        <v>19</v>
      </c>
      <c r="B22" s="15" t="s">
        <v>22</v>
      </c>
      <c r="C22">
        <v>43</v>
      </c>
      <c r="D22">
        <v>10</v>
      </c>
      <c r="E22">
        <v>244</v>
      </c>
      <c r="F22" s="95">
        <f t="shared" si="0"/>
        <v>297</v>
      </c>
      <c r="G22">
        <v>22</v>
      </c>
      <c r="H22">
        <v>6</v>
      </c>
      <c r="I22">
        <v>135</v>
      </c>
      <c r="J22" s="95">
        <f t="shared" si="1"/>
        <v>163</v>
      </c>
      <c r="K22" s="114">
        <v>10606.0067</v>
      </c>
      <c r="L22" s="114">
        <v>2334.0416700000001</v>
      </c>
      <c r="M22" s="115">
        <v>59582.7808</v>
      </c>
      <c r="N22" s="98">
        <f t="shared" si="2"/>
        <v>72522.829169999997</v>
      </c>
    </row>
    <row r="23" spans="1:14" x14ac:dyDescent="0.2">
      <c r="A23" s="4">
        <v>20</v>
      </c>
      <c r="B23" s="16" t="s">
        <v>23</v>
      </c>
      <c r="C23">
        <v>3</v>
      </c>
      <c r="D23">
        <v>9</v>
      </c>
      <c r="E23">
        <v>147</v>
      </c>
      <c r="F23" s="95">
        <f t="shared" si="0"/>
        <v>159</v>
      </c>
      <c r="G23">
        <v>2</v>
      </c>
      <c r="H23">
        <v>5</v>
      </c>
      <c r="I23">
        <v>103</v>
      </c>
      <c r="J23" s="95">
        <f t="shared" si="1"/>
        <v>110</v>
      </c>
      <c r="K23" s="114">
        <v>816.85500000000002</v>
      </c>
      <c r="L23" s="114">
        <v>2183.2849999999999</v>
      </c>
      <c r="M23" s="115">
        <v>36758.713300000003</v>
      </c>
      <c r="N23" s="98">
        <f t="shared" si="2"/>
        <v>39758.853300000002</v>
      </c>
    </row>
    <row r="24" spans="1:14" x14ac:dyDescent="0.2">
      <c r="A24" s="4">
        <v>21</v>
      </c>
      <c r="B24" s="16" t="s">
        <v>24</v>
      </c>
      <c r="C24">
        <v>128</v>
      </c>
      <c r="D24">
        <v>48</v>
      </c>
      <c r="E24">
        <v>573</v>
      </c>
      <c r="F24" s="95">
        <f t="shared" si="0"/>
        <v>749</v>
      </c>
      <c r="G24">
        <v>61</v>
      </c>
      <c r="H24">
        <v>24</v>
      </c>
      <c r="I24">
        <v>334</v>
      </c>
      <c r="J24" s="95">
        <f t="shared" si="1"/>
        <v>419</v>
      </c>
      <c r="K24" s="114">
        <v>30793.1217</v>
      </c>
      <c r="L24" s="114">
        <v>12026.852500000001</v>
      </c>
      <c r="M24" s="115">
        <v>135346.98699999999</v>
      </c>
      <c r="N24" s="98">
        <f t="shared" si="2"/>
        <v>178166.96119999999</v>
      </c>
    </row>
    <row r="25" spans="1:14" x14ac:dyDescent="0.2">
      <c r="A25" s="4">
        <v>22</v>
      </c>
      <c r="B25" s="15" t="s">
        <v>25</v>
      </c>
      <c r="C25">
        <v>129</v>
      </c>
      <c r="D25">
        <v>21</v>
      </c>
      <c r="E25">
        <v>628</v>
      </c>
      <c r="F25" s="95">
        <f t="shared" si="0"/>
        <v>778</v>
      </c>
      <c r="G25">
        <v>81</v>
      </c>
      <c r="H25">
        <v>14</v>
      </c>
      <c r="I25">
        <v>393</v>
      </c>
      <c r="J25" s="95">
        <f t="shared" si="1"/>
        <v>488</v>
      </c>
      <c r="K25" s="114">
        <v>34112.8125</v>
      </c>
      <c r="L25" s="114">
        <v>4828.2974999999997</v>
      </c>
      <c r="M25" s="115">
        <v>134904.82399999999</v>
      </c>
      <c r="N25" s="98">
        <f t="shared" si="2"/>
        <v>173845.93400000001</v>
      </c>
    </row>
    <row r="26" spans="1:14" x14ac:dyDescent="0.2">
      <c r="A26" s="4">
        <v>23</v>
      </c>
      <c r="B26" s="15" t="s">
        <v>26</v>
      </c>
      <c r="C26">
        <v>26</v>
      </c>
      <c r="D26">
        <v>4</v>
      </c>
      <c r="E26">
        <v>230</v>
      </c>
      <c r="F26" s="95">
        <f t="shared" si="0"/>
        <v>260</v>
      </c>
      <c r="G26">
        <v>13</v>
      </c>
      <c r="H26">
        <v>3</v>
      </c>
      <c r="I26">
        <v>149</v>
      </c>
      <c r="J26" s="95">
        <f t="shared" si="1"/>
        <v>165</v>
      </c>
      <c r="K26" s="114">
        <v>6073.4049999999997</v>
      </c>
      <c r="L26" s="114">
        <v>1454.3533299999999</v>
      </c>
      <c r="M26" s="115">
        <v>53422.470800000003</v>
      </c>
      <c r="N26" s="98">
        <f t="shared" si="2"/>
        <v>60950.22913</v>
      </c>
    </row>
    <row r="27" spans="1:14" x14ac:dyDescent="0.2">
      <c r="A27" s="4">
        <v>30</v>
      </c>
      <c r="B27" s="15" t="s">
        <v>27</v>
      </c>
      <c r="C27">
        <v>3304</v>
      </c>
      <c r="D27">
        <v>844</v>
      </c>
      <c r="E27">
        <v>2185</v>
      </c>
      <c r="F27" s="95">
        <f t="shared" si="0"/>
        <v>6333</v>
      </c>
      <c r="G27">
        <v>1989</v>
      </c>
      <c r="H27">
        <v>530</v>
      </c>
      <c r="I27">
        <v>1364</v>
      </c>
      <c r="J27" s="95">
        <f t="shared" si="1"/>
        <v>3883</v>
      </c>
      <c r="K27" s="114">
        <v>1316529.8600000001</v>
      </c>
      <c r="L27" s="114">
        <v>275500.951</v>
      </c>
      <c r="M27" s="115">
        <v>645722.44799999997</v>
      </c>
      <c r="N27" s="98">
        <f t="shared" si="2"/>
        <v>2237753.2590000001</v>
      </c>
    </row>
    <row r="28" spans="1:14" x14ac:dyDescent="0.2">
      <c r="A28" s="1"/>
      <c r="B28" s="61" t="s">
        <v>3</v>
      </c>
      <c r="C28" s="103">
        <f t="shared" ref="C28:N28" si="3">SUM(C4:C27)</f>
        <v>7587</v>
      </c>
      <c r="D28" s="103">
        <f t="shared" si="3"/>
        <v>1898</v>
      </c>
      <c r="E28" s="103">
        <f t="shared" si="3"/>
        <v>15242</v>
      </c>
      <c r="F28" s="104">
        <f t="shared" si="3"/>
        <v>24727</v>
      </c>
      <c r="G28" s="103">
        <f t="shared" si="3"/>
        <v>4422</v>
      </c>
      <c r="H28" s="103">
        <f t="shared" si="3"/>
        <v>1116</v>
      </c>
      <c r="I28" s="103">
        <f t="shared" si="3"/>
        <v>9275</v>
      </c>
      <c r="J28" s="104">
        <f t="shared" si="3"/>
        <v>14813</v>
      </c>
      <c r="K28" s="105">
        <f t="shared" si="3"/>
        <v>3060596.7511</v>
      </c>
      <c r="L28" s="105">
        <f>SUM(L4:L27)</f>
        <v>609179.15525999991</v>
      </c>
      <c r="M28" s="105">
        <f t="shared" si="3"/>
        <v>4554592.1855300004</v>
      </c>
      <c r="N28" s="106">
        <f t="shared" si="3"/>
        <v>8224368.0918899998</v>
      </c>
    </row>
    <row r="30" spans="1:14" x14ac:dyDescent="0.2">
      <c r="M30" s="8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2" workbookViewId="0">
      <selection activeCell="M23" sqref="M23"/>
    </sheetView>
  </sheetViews>
  <sheetFormatPr defaultRowHeight="15" x14ac:dyDescent="0.2"/>
  <cols>
    <col min="2" max="2" width="14.109375" customWidth="1"/>
    <col min="6" max="6" width="10" bestFit="1" customWidth="1"/>
    <col min="10" max="10" width="10" bestFit="1" customWidth="1"/>
    <col min="11" max="11" width="16" customWidth="1"/>
  </cols>
  <sheetData>
    <row r="1" spans="1:12" ht="15.75" x14ac:dyDescent="0.25">
      <c r="B1" s="13" t="s">
        <v>68</v>
      </c>
    </row>
    <row r="2" spans="1:12" ht="15.75" x14ac:dyDescent="0.25">
      <c r="C2" s="71" t="s">
        <v>52</v>
      </c>
      <c r="D2" s="2"/>
      <c r="E2" s="2"/>
      <c r="F2" s="3"/>
      <c r="G2" s="71" t="s">
        <v>53</v>
      </c>
      <c r="H2" s="2"/>
      <c r="I2" s="2"/>
      <c r="J2" s="3"/>
      <c r="K2" s="75" t="s">
        <v>55</v>
      </c>
      <c r="L2" s="4"/>
    </row>
    <row r="3" spans="1:12" ht="15.75" x14ac:dyDescent="0.25"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4" t="s">
        <v>1</v>
      </c>
      <c r="I3" s="37" t="s">
        <v>2</v>
      </c>
      <c r="J3" s="38" t="s">
        <v>3</v>
      </c>
      <c r="K3" s="75" t="s">
        <v>56</v>
      </c>
      <c r="L3" s="4"/>
    </row>
    <row r="4" spans="1:12" x14ac:dyDescent="0.2">
      <c r="A4">
        <f>'SFY 09'!A4</f>
        <v>1</v>
      </c>
      <c r="B4" t="str">
        <f>'SFY 09'!B4</f>
        <v>Allegany</v>
      </c>
      <c r="C4" s="73">
        <f>AVERAGE('Jul 10'!C4,'Aug 10'!C4,'Sep 10'!C4,'Oct 10'!C4,'Nov 10'!C4,'Dec 10'!C4,'Jan 11'!C4,'Feb 11'!C4,'Mar 11'!C4,'Apr 11'!C4,'May 11'!C4,'June 11'!C4)</f>
        <v>40.75</v>
      </c>
      <c r="D4" s="73">
        <f>AVERAGE('Jul 10'!D4,'Aug 10'!D4,'Sep 10'!D4,'Oct 10'!D4,'Nov 10'!D4,'Dec 10'!D4,'Jan 11'!D4,'Feb 11'!D4,'Mar 11'!D4,'Apr 11'!D4,'May 11'!D4,'June 11'!D4)</f>
        <v>31.5</v>
      </c>
      <c r="E4" s="73">
        <f>AVERAGE('Jul 10'!E4,'Aug 10'!E4,'Sep 10'!E4,'Oct 10'!E4,'Nov 10'!E4,'Dec 10'!E4,'Jan 11'!E4,'Feb 11'!E4,'Mar 11'!E4,'Apr 11'!E4,'May 11'!E4,'June 11'!E4)</f>
        <v>349.58333333333331</v>
      </c>
      <c r="F4" s="73">
        <f>SUM(C4:E4)</f>
        <v>421.83333333333331</v>
      </c>
      <c r="G4" s="116">
        <f>AVERAGE('Jul 10'!G4,'Aug 10'!G4,'Sep 10'!G4,'Oct 10'!G4,'Nov 10'!G4,'Dec 10'!G4,'Jan 11'!G4,'Feb 11'!G4,'Mar 11'!G4,'Apr 11'!G4,'May 11'!G4,'June 11'!G4)</f>
        <v>20</v>
      </c>
      <c r="H4" s="19">
        <f>AVERAGE('Jul 10'!H4,'Aug 10'!H4,'Sep 10'!H4,'Oct 10'!H4,'Nov 10'!H4,'Dec 10'!H4,'Jan 11'!H4,'Feb 11'!H4,'Mar 11'!H4,'Apr 11'!H4,'May 11'!H4,'June 11'!H4)</f>
        <v>17.166666666666668</v>
      </c>
      <c r="I4" s="19">
        <f>AVERAGE('Jul 10'!I4,'Aug 10'!I4,'Sep 10'!I4,'Oct 10'!I4,'Nov 10'!I4,'Dec 10'!I4,'Jan 11'!I4,'Feb 11'!I4,'Mar 11'!I4,'Apr 11'!I4,'May 11'!I4,'June 11'!I4)</f>
        <v>216.66666666666666</v>
      </c>
      <c r="J4" s="10">
        <f>SUM(G4:I4)</f>
        <v>253.83333333333331</v>
      </c>
      <c r="K4" s="25">
        <v>1099121.1000000001</v>
      </c>
      <c r="L4" s="4"/>
    </row>
    <row r="5" spans="1:12" x14ac:dyDescent="0.2">
      <c r="A5">
        <f>'SFY 09'!A5</f>
        <v>2</v>
      </c>
      <c r="B5" t="str">
        <f>'SFY 09'!B5</f>
        <v>Anne Arundel</v>
      </c>
      <c r="C5" s="73">
        <f>AVERAGE('Jul 10'!C5,'Aug 10'!C5,'Sep 10'!C5,'Oct 10'!C5,'Nov 10'!C5,'Dec 10'!C5,'Jan 11'!C5,'Feb 11'!C5,'Mar 11'!C5,'Apr 11'!C5,'May 11'!C5,'June 11'!C5)</f>
        <v>146.75</v>
      </c>
      <c r="D5" s="73">
        <f>AVERAGE('Jul 10'!D5,'Aug 10'!D5,'Sep 10'!D5,'Oct 10'!D5,'Nov 10'!D5,'Dec 10'!D5,'Jan 11'!D5,'Feb 11'!D5,'Mar 11'!D5,'Apr 11'!D5,'May 11'!D5,'June 11'!D5)</f>
        <v>54.583333333333336</v>
      </c>
      <c r="E5" s="73">
        <f>AVERAGE('Jul 10'!E5,'Aug 10'!E5,'Sep 10'!E5,'Oct 10'!E5,'Nov 10'!E5,'Dec 10'!E5,'Jan 11'!E5,'Feb 11'!E5,'Mar 11'!E5,'Apr 11'!E5,'May 11'!E5,'June 11'!E5)</f>
        <v>537.33333333333337</v>
      </c>
      <c r="F5" s="10">
        <f>SUM(C5:E5)</f>
        <v>738.66666666666674</v>
      </c>
      <c r="G5" s="73">
        <f>AVERAGE('Jul 10'!G5,'Aug 10'!G5,'Sep 10'!G5,'Oct 10'!G5,'Nov 10'!G5,'Dec 10'!G5,'Jan 11'!G5,'Feb 11'!G5,'Mar 11'!G5,'Apr 11'!G5,'May 11'!G5,'June 11'!G5)</f>
        <v>82.75</v>
      </c>
      <c r="H5" s="73">
        <f>AVERAGE('Jul 10'!H5,'Aug 10'!H5,'Sep 10'!H5,'Oct 10'!H5,'Nov 10'!H5,'Dec 10'!H5,'Jan 11'!H5,'Feb 11'!H5,'Mar 11'!H5,'Apr 11'!H5,'May 11'!H5,'June 11'!H5)</f>
        <v>32.5</v>
      </c>
      <c r="I5" s="73">
        <f>AVERAGE('Jul 10'!I5,'Aug 10'!I5,'Sep 10'!I5,'Oct 10'!I5,'Nov 10'!I5,'Dec 10'!I5,'Jan 11'!I5,'Feb 11'!I5,'Mar 11'!I5,'Apr 11'!I5,'May 11'!I5,'June 11'!I5)</f>
        <v>329.83333333333331</v>
      </c>
      <c r="J5" s="10">
        <f t="shared" ref="J5:J27" si="0">SUM(G5:I5)</f>
        <v>445.08333333333331</v>
      </c>
      <c r="K5" s="25">
        <v>2829867.39</v>
      </c>
      <c r="L5" s="4"/>
    </row>
    <row r="6" spans="1:12" x14ac:dyDescent="0.2">
      <c r="A6">
        <f>'SFY 09'!A6</f>
        <v>3</v>
      </c>
      <c r="B6" t="str">
        <f>'SFY 09'!B6</f>
        <v>Baltimore Co</v>
      </c>
      <c r="C6" s="73">
        <f>AVERAGE('Jul 10'!C6,'Aug 10'!C6,'Sep 10'!C6,'Oct 10'!C6,'Nov 10'!C6,'Dec 10'!C6,'Jan 11'!C6,'Feb 11'!C6,'Mar 11'!C6,'Apr 11'!C6,'May 11'!C6,'June 11'!C6)</f>
        <v>920.91666666666663</v>
      </c>
      <c r="D6" s="73">
        <f>AVERAGE('Jul 10'!D6,'Aug 10'!D6,'Sep 10'!D6,'Oct 10'!D6,'Nov 10'!D6,'Dec 10'!D6,'Jan 11'!D6,'Feb 11'!D6,'Mar 11'!D6,'Apr 11'!D6,'May 11'!D6,'June 11'!D6)</f>
        <v>135</v>
      </c>
      <c r="E6" s="73">
        <f>AVERAGE('Jul 10'!E6,'Aug 10'!E6,'Sep 10'!E6,'Oct 10'!E6,'Nov 10'!E6,'Dec 10'!E6,'Jan 11'!E6,'Feb 11'!E6,'Mar 11'!E6,'Apr 11'!E6,'May 11'!E6,'June 11'!E6)</f>
        <v>3078.75</v>
      </c>
      <c r="F6" s="10">
        <f t="shared" ref="F6:F26" si="1">SUM(C6:E6)</f>
        <v>4134.6666666666661</v>
      </c>
      <c r="G6" s="73">
        <f>AVERAGE('Jul 10'!G6,'Aug 10'!G6,'Sep 10'!G6,'Oct 10'!G6,'Nov 10'!G6,'Dec 10'!G6,'Jan 11'!G6,'Feb 11'!G6,'Mar 11'!G6,'Apr 11'!G6,'May 11'!G6,'June 11'!G6)</f>
        <v>534.25</v>
      </c>
      <c r="H6" s="73">
        <f>AVERAGE('Jul 10'!H6,'Aug 10'!H6,'Sep 10'!H6,'Oct 10'!H6,'Nov 10'!H6,'Dec 10'!H6,'Jan 11'!H6,'Feb 11'!H6,'Mar 11'!H6,'Apr 11'!H6,'May 11'!H6,'June 11'!H6)</f>
        <v>81.583333333333329</v>
      </c>
      <c r="I6" s="73">
        <f>AVERAGE('Jul 10'!I6,'Aug 10'!I6,'Sep 10'!I6,'Oct 10'!I6,'Nov 10'!I6,'Dec 10'!I6,'Jan 11'!I6,'Feb 11'!I6,'Mar 11'!I6,'Apr 11'!I6,'May 11'!I6,'June 11'!I6)</f>
        <v>1917</v>
      </c>
      <c r="J6" s="10">
        <f t="shared" si="0"/>
        <v>2532.8333333333335</v>
      </c>
      <c r="K6" s="25">
        <v>18537983.75</v>
      </c>
      <c r="L6" s="4"/>
    </row>
    <row r="7" spans="1:12" x14ac:dyDescent="0.2">
      <c r="A7">
        <f>'SFY 09'!A7</f>
        <v>4</v>
      </c>
      <c r="B7" t="str">
        <f>'SFY 09'!B7</f>
        <v>Calvert</v>
      </c>
      <c r="C7" s="73">
        <f>AVERAGE('Jul 10'!C7,'Aug 10'!C7,'Sep 10'!C7,'Oct 10'!C7,'Nov 10'!C7,'Dec 10'!C7,'Jan 11'!C7,'Feb 11'!C7,'Mar 11'!C7,'Apr 11'!C7,'May 11'!C7,'June 11'!C7)</f>
        <v>28.416666666666668</v>
      </c>
      <c r="D7" s="73">
        <f>AVERAGE('Jul 10'!D7,'Aug 10'!D7,'Sep 10'!D7,'Oct 10'!D7,'Nov 10'!D7,'Dec 10'!D7,'Jan 11'!D7,'Feb 11'!D7,'Mar 11'!D7,'Apr 11'!D7,'May 11'!D7,'June 11'!D7)</f>
        <v>9.5</v>
      </c>
      <c r="E7" s="73">
        <f>AVERAGE('Jul 10'!E7,'Aug 10'!E7,'Sep 10'!E7,'Oct 10'!E7,'Nov 10'!E7,'Dec 10'!E7,'Jan 11'!E7,'Feb 11'!E7,'Mar 11'!E7,'Apr 11'!E7,'May 11'!E7,'June 11'!E7)</f>
        <v>326.41666666666669</v>
      </c>
      <c r="F7" s="10">
        <f t="shared" si="1"/>
        <v>364.33333333333337</v>
      </c>
      <c r="G7" s="73">
        <f>AVERAGE('Jul 10'!G7,'Aug 10'!G7,'Sep 10'!G7,'Oct 10'!G7,'Nov 10'!G7,'Dec 10'!G7,'Jan 11'!G7,'Feb 11'!G7,'Mar 11'!G7,'Apr 11'!G7,'May 11'!G7,'June 11'!G7)</f>
        <v>18.5</v>
      </c>
      <c r="H7" s="73">
        <f>AVERAGE('Jul 10'!H7,'Aug 10'!H7,'Sep 10'!H7,'Oct 10'!H7,'Nov 10'!H7,'Dec 10'!H7,'Jan 11'!H7,'Feb 11'!H7,'Mar 11'!H7,'Apr 11'!H7,'May 11'!H7,'June 11'!H7)</f>
        <v>6.75</v>
      </c>
      <c r="I7" s="73">
        <f>AVERAGE('Jul 10'!I7,'Aug 10'!I7,'Sep 10'!I7,'Oct 10'!I7,'Nov 10'!I7,'Dec 10'!I7,'Jan 11'!I7,'Feb 11'!I7,'Mar 11'!I7,'Apr 11'!I7,'May 11'!I7,'June 11'!I7)</f>
        <v>190.75</v>
      </c>
      <c r="J7" s="10">
        <f t="shared" si="0"/>
        <v>216</v>
      </c>
      <c r="K7" s="25">
        <v>1360138.25</v>
      </c>
      <c r="L7" s="4"/>
    </row>
    <row r="8" spans="1:12" x14ac:dyDescent="0.2">
      <c r="A8">
        <f>'SFY 09'!A8</f>
        <v>5</v>
      </c>
      <c r="B8" t="str">
        <f>'SFY 09'!B8</f>
        <v>Caroline</v>
      </c>
      <c r="C8" s="73">
        <f>AVERAGE('Jul 10'!C8,'Aug 10'!C8,'Sep 10'!C8,'Oct 10'!C8,'Nov 10'!C8,'Dec 10'!C8,'Jan 11'!C8,'Feb 11'!C8,'Mar 11'!C8,'Apr 11'!C8,'May 11'!C8,'June 11'!C8)</f>
        <v>28.166666666666668</v>
      </c>
      <c r="D8" s="73">
        <f>AVERAGE('Jul 10'!D8,'Aug 10'!D8,'Sep 10'!D8,'Oct 10'!D8,'Nov 10'!D8,'Dec 10'!D8,'Jan 11'!D8,'Feb 11'!D8,'Mar 11'!D8,'Apr 11'!D8,'May 11'!D8,'June 11'!D8)</f>
        <v>9.5</v>
      </c>
      <c r="E8" s="73">
        <f>AVERAGE('Jul 10'!E8,'Aug 10'!E8,'Sep 10'!E8,'Oct 10'!E8,'Nov 10'!E8,'Dec 10'!E8,'Jan 11'!E8,'Feb 11'!E8,'Mar 11'!E8,'Apr 11'!E8,'May 11'!E8,'June 11'!E8)</f>
        <v>220.58333333333334</v>
      </c>
      <c r="F8" s="10">
        <f t="shared" si="1"/>
        <v>258.25</v>
      </c>
      <c r="G8" s="73">
        <f>AVERAGE('Jul 10'!G8,'Aug 10'!G8,'Sep 10'!G8,'Oct 10'!G8,'Nov 10'!G8,'Dec 10'!G8,'Jan 11'!G8,'Feb 11'!G8,'Mar 11'!G8,'Apr 11'!G8,'May 11'!G8,'June 11'!G8)</f>
        <v>15.666666666666666</v>
      </c>
      <c r="H8" s="73">
        <f>AVERAGE('Jul 10'!H8,'Aug 10'!H8,'Sep 10'!H8,'Oct 10'!H8,'Nov 10'!H8,'Dec 10'!H8,'Jan 11'!H8,'Feb 11'!H8,'Mar 11'!H8,'Apr 11'!H8,'May 11'!H8,'June 11'!H8)</f>
        <v>4.5</v>
      </c>
      <c r="I8" s="73">
        <f>AVERAGE('Jul 10'!I8,'Aug 10'!I8,'Sep 10'!I8,'Oct 10'!I8,'Nov 10'!I8,'Dec 10'!I8,'Jan 11'!I8,'Feb 11'!I8,'Mar 11'!I8,'Apr 11'!I8,'May 11'!I8,'June 11'!I8)</f>
        <v>125.08333333333333</v>
      </c>
      <c r="J8" s="10">
        <f t="shared" si="0"/>
        <v>145.25</v>
      </c>
      <c r="K8" s="25">
        <v>734377.58000000007</v>
      </c>
      <c r="L8" s="4"/>
    </row>
    <row r="9" spans="1:12" x14ac:dyDescent="0.2">
      <c r="A9">
        <f>'SFY 09'!A9</f>
        <v>6</v>
      </c>
      <c r="B9" t="str">
        <f>'SFY 09'!B9</f>
        <v>Carroll</v>
      </c>
      <c r="C9" s="73">
        <f>AVERAGE('Jul 10'!C9,'Aug 10'!C9,'Sep 10'!C9,'Oct 10'!C9,'Nov 10'!C9,'Dec 10'!C9,'Jan 11'!C9,'Feb 11'!C9,'Mar 11'!C9,'Apr 11'!C9,'May 11'!C9,'June 11'!C9)</f>
        <v>58</v>
      </c>
      <c r="D9" s="73">
        <f>AVERAGE('Jul 10'!D9,'Aug 10'!D9,'Sep 10'!D9,'Oct 10'!D9,'Nov 10'!D9,'Dec 10'!D9,'Jan 11'!D9,'Feb 11'!D9,'Mar 11'!D9,'Apr 11'!D9,'May 11'!D9,'June 11'!D9)</f>
        <v>24.166666666666668</v>
      </c>
      <c r="E9" s="73">
        <f>AVERAGE('Jul 10'!E9,'Aug 10'!E9,'Sep 10'!E9,'Oct 10'!E9,'Nov 10'!E9,'Dec 10'!E9,'Jan 11'!E9,'Feb 11'!E9,'Mar 11'!E9,'Apr 11'!E9,'May 11'!E9,'June 11'!E9)</f>
        <v>472.66666666666669</v>
      </c>
      <c r="F9" s="10">
        <f t="shared" si="1"/>
        <v>554.83333333333337</v>
      </c>
      <c r="G9" s="73">
        <f>AVERAGE('Jul 10'!G9,'Aug 10'!G9,'Sep 10'!G9,'Oct 10'!G9,'Nov 10'!G9,'Dec 10'!G9,'Jan 11'!G9,'Feb 11'!G9,'Mar 11'!G9,'Apr 11'!G9,'May 11'!G9,'June 11'!G9)</f>
        <v>33.416666666666664</v>
      </c>
      <c r="H9" s="73">
        <f>AVERAGE('Jul 10'!H9,'Aug 10'!H9,'Sep 10'!H9,'Oct 10'!H9,'Nov 10'!H9,'Dec 10'!H9,'Jan 11'!H9,'Feb 11'!H9,'Mar 11'!H9,'Apr 11'!H9,'May 11'!H9,'June 11'!H9)</f>
        <v>13.833333333333334</v>
      </c>
      <c r="I9" s="73">
        <f>AVERAGE('Jul 10'!I9,'Aug 10'!I9,'Sep 10'!I9,'Oct 10'!I9,'Nov 10'!I9,'Dec 10'!I9,'Jan 11'!I9,'Feb 11'!I9,'Mar 11'!I9,'Apr 11'!I9,'May 11'!I9,'June 11'!I9)</f>
        <v>317.83333333333331</v>
      </c>
      <c r="J9" s="10">
        <f t="shared" si="0"/>
        <v>365.08333333333331</v>
      </c>
      <c r="K9" s="25">
        <v>2126392.87</v>
      </c>
      <c r="L9" s="4"/>
    </row>
    <row r="10" spans="1:12" x14ac:dyDescent="0.2">
      <c r="A10">
        <f>'SFY 09'!A10</f>
        <v>7</v>
      </c>
      <c r="B10" t="str">
        <f>'SFY 09'!B10</f>
        <v>Cecil</v>
      </c>
      <c r="C10" s="73">
        <f>AVERAGE('Jul 10'!C10,'Aug 10'!C10,'Sep 10'!C10,'Oct 10'!C10,'Nov 10'!C10,'Dec 10'!C10,'Jan 11'!C10,'Feb 11'!C10,'Mar 11'!C10,'Apr 11'!C10,'May 11'!C10,'June 11'!C10)</f>
        <v>84.166666666666671</v>
      </c>
      <c r="D10" s="73">
        <f>AVERAGE('Jul 10'!D10,'Aug 10'!D10,'Sep 10'!D10,'Oct 10'!D10,'Nov 10'!D10,'Dec 10'!D10,'Jan 11'!D10,'Feb 11'!D10,'Mar 11'!D10,'Apr 11'!D10,'May 11'!D10,'June 11'!D10)</f>
        <v>34.083333333333336</v>
      </c>
      <c r="E10" s="73">
        <f>AVERAGE('Jul 10'!E10,'Aug 10'!E10,'Sep 10'!E10,'Oct 10'!E10,'Nov 10'!E10,'Dec 10'!E10,'Jan 11'!E10,'Feb 11'!E10,'Mar 11'!E10,'Apr 11'!E10,'May 11'!E10,'June 11'!E10)</f>
        <v>298.08333333333331</v>
      </c>
      <c r="F10" s="10">
        <f t="shared" si="1"/>
        <v>416.33333333333331</v>
      </c>
      <c r="G10" s="73">
        <f>AVERAGE('Jul 10'!G10,'Aug 10'!G10,'Sep 10'!G10,'Oct 10'!G10,'Nov 10'!G10,'Dec 10'!G10,'Jan 11'!G10,'Feb 11'!G10,'Mar 11'!G10,'Apr 11'!G10,'May 11'!G10,'June 11'!G10)</f>
        <v>53.416666666666664</v>
      </c>
      <c r="H10" s="73">
        <f>AVERAGE('Jul 10'!H10,'Aug 10'!H10,'Sep 10'!H10,'Oct 10'!H10,'Nov 10'!H10,'Dec 10'!H10,'Jan 11'!H10,'Feb 11'!H10,'Mar 11'!H10,'Apr 11'!H10,'May 11'!H10,'June 11'!H10)</f>
        <v>18.666666666666668</v>
      </c>
      <c r="I10" s="73">
        <f>AVERAGE('Jul 10'!I10,'Aug 10'!I10,'Sep 10'!I10,'Oct 10'!I10,'Nov 10'!I10,'Dec 10'!I10,'Jan 11'!I10,'Feb 11'!I10,'Mar 11'!I10,'Apr 11'!I10,'May 11'!I10,'June 11'!I10)</f>
        <v>171.08333333333334</v>
      </c>
      <c r="J10" s="10">
        <f t="shared" si="0"/>
        <v>243.16666666666669</v>
      </c>
      <c r="K10" s="25">
        <v>1440969</v>
      </c>
      <c r="L10" s="4"/>
    </row>
    <row r="11" spans="1:12" x14ac:dyDescent="0.2">
      <c r="A11">
        <f>'SFY 09'!A11</f>
        <v>8</v>
      </c>
      <c r="B11" t="str">
        <f>'SFY 09'!B11</f>
        <v>Charles</v>
      </c>
      <c r="C11" s="73">
        <f>AVERAGE('Jul 10'!C11,'Aug 10'!C11,'Sep 10'!C11,'Oct 10'!C11,'Nov 10'!C11,'Dec 10'!C11,'Jan 11'!C11,'Feb 11'!C11,'Mar 11'!C11,'Apr 11'!C11,'May 11'!C11,'June 11'!C11)</f>
        <v>78.416666666666671</v>
      </c>
      <c r="D11" s="73">
        <f>AVERAGE('Jul 10'!D11,'Aug 10'!D11,'Sep 10'!D11,'Oct 10'!D11,'Nov 10'!D11,'Dec 10'!D11,'Jan 11'!D11,'Feb 11'!D11,'Mar 11'!D11,'Apr 11'!D11,'May 11'!D11,'June 11'!D11)</f>
        <v>21.583333333333332</v>
      </c>
      <c r="E11" s="73">
        <f>AVERAGE('Jul 10'!E11,'Aug 10'!E11,'Sep 10'!E11,'Oct 10'!E11,'Nov 10'!E11,'Dec 10'!E11,'Jan 11'!E11,'Feb 11'!E11,'Mar 11'!E11,'Apr 11'!E11,'May 11'!E11,'June 11'!E11)</f>
        <v>599.25</v>
      </c>
      <c r="F11" s="10">
        <f t="shared" si="1"/>
        <v>699.25</v>
      </c>
      <c r="G11" s="73">
        <f>AVERAGE('Jul 10'!G11,'Aug 10'!G11,'Sep 10'!G11,'Oct 10'!G11,'Nov 10'!G11,'Dec 10'!G11,'Jan 11'!G11,'Feb 11'!G11,'Mar 11'!G11,'Apr 11'!G11,'May 11'!G11,'June 11'!G11)</f>
        <v>43.833333333333336</v>
      </c>
      <c r="H11" s="73">
        <f>AVERAGE('Jul 10'!H11,'Aug 10'!H11,'Sep 10'!H11,'Oct 10'!H11,'Nov 10'!H11,'Dec 10'!H11,'Jan 11'!H11,'Feb 11'!H11,'Mar 11'!H11,'Apr 11'!H11,'May 11'!H11,'June 11'!H11)</f>
        <v>10.666666666666666</v>
      </c>
      <c r="I11" s="73">
        <f>AVERAGE('Jul 10'!I11,'Aug 10'!I11,'Sep 10'!I11,'Oct 10'!I11,'Nov 10'!I11,'Dec 10'!I11,'Jan 11'!I11,'Feb 11'!I11,'Mar 11'!I11,'Apr 11'!I11,'May 11'!I11,'June 11'!I11)</f>
        <v>361.83333333333331</v>
      </c>
      <c r="J11" s="10">
        <f t="shared" si="0"/>
        <v>416.33333333333331</v>
      </c>
      <c r="K11" s="25">
        <v>2956895.4299999997</v>
      </c>
      <c r="L11" s="4"/>
    </row>
    <row r="12" spans="1:12" x14ac:dyDescent="0.2">
      <c r="A12">
        <f>'SFY 09'!A12</f>
        <v>9</v>
      </c>
      <c r="B12" t="str">
        <f>'SFY 09'!B12</f>
        <v>Dorcester</v>
      </c>
      <c r="C12" s="73">
        <f>AVERAGE('Jul 10'!C12,'Aug 10'!C12,'Sep 10'!C12,'Oct 10'!C12,'Nov 10'!C12,'Dec 10'!C12,'Jan 11'!C12,'Feb 11'!C12,'Mar 11'!C12,'Apr 11'!C12,'May 11'!C12,'June 11'!C12)</f>
        <v>27.333333333333332</v>
      </c>
      <c r="D12" s="73">
        <f>AVERAGE('Jul 10'!D12,'Aug 10'!D12,'Sep 10'!D12,'Oct 10'!D12,'Nov 10'!D12,'Dec 10'!D12,'Jan 11'!D12,'Feb 11'!D12,'Mar 11'!D12,'Apr 11'!D12,'May 11'!D12,'June 11'!D12)</f>
        <v>12</v>
      </c>
      <c r="E12" s="73">
        <f>AVERAGE('Jul 10'!E12,'Aug 10'!E12,'Sep 10'!E12,'Oct 10'!E12,'Nov 10'!E12,'Dec 10'!E12,'Jan 11'!E12,'Feb 11'!E12,'Mar 11'!E12,'Apr 11'!E12,'May 11'!E12,'June 11'!E12)</f>
        <v>315.91666666666669</v>
      </c>
      <c r="F12" s="10">
        <f t="shared" si="1"/>
        <v>355.25</v>
      </c>
      <c r="G12" s="73">
        <f>AVERAGE('Jul 10'!G12,'Aug 10'!G12,'Sep 10'!G12,'Oct 10'!G12,'Nov 10'!G12,'Dec 10'!G12,'Jan 11'!G12,'Feb 11'!G12,'Mar 11'!G12,'Apr 11'!G12,'May 11'!G12,'June 11'!G12)</f>
        <v>16.416666666666668</v>
      </c>
      <c r="H12" s="73">
        <f>AVERAGE('Jul 10'!H12,'Aug 10'!H12,'Sep 10'!H12,'Oct 10'!H12,'Nov 10'!H12,'Dec 10'!H12,'Jan 11'!H12,'Feb 11'!H12,'Mar 11'!H12,'Apr 11'!H12,'May 11'!H12,'June 11'!H12)</f>
        <v>6.416666666666667</v>
      </c>
      <c r="I12" s="73">
        <f>AVERAGE('Jul 10'!I12,'Aug 10'!I12,'Sep 10'!I12,'Oct 10'!I12,'Nov 10'!I12,'Dec 10'!I12,'Jan 11'!I12,'Feb 11'!I12,'Mar 11'!I12,'Apr 11'!I12,'May 11'!I12,'June 11'!I12)</f>
        <v>214.5</v>
      </c>
      <c r="J12" s="10">
        <f t="shared" si="0"/>
        <v>237.33333333333334</v>
      </c>
      <c r="K12" s="25">
        <v>1067319.98</v>
      </c>
      <c r="L12" s="4"/>
    </row>
    <row r="13" spans="1:12" x14ac:dyDescent="0.2">
      <c r="A13">
        <f>'SFY 09'!A13</f>
        <v>10</v>
      </c>
      <c r="B13" t="str">
        <f>'SFY 09'!B13</f>
        <v>Frederick</v>
      </c>
      <c r="C13" s="73">
        <f>AVERAGE('Jul 10'!C13,'Aug 10'!C13,'Sep 10'!C13,'Oct 10'!C13,'Nov 10'!C13,'Dec 10'!C13,'Jan 11'!C13,'Feb 11'!C13,'Mar 11'!C13,'Apr 11'!C13,'May 11'!C13,'June 11'!C13)</f>
        <v>143.25</v>
      </c>
      <c r="D13" s="73">
        <f>AVERAGE('Jul 10'!D13,'Aug 10'!D13,'Sep 10'!D13,'Oct 10'!D13,'Nov 10'!D13,'Dec 10'!D13,'Jan 11'!D13,'Feb 11'!D13,'Mar 11'!D13,'Apr 11'!D13,'May 11'!D13,'June 11'!D13)</f>
        <v>32.916666666666664</v>
      </c>
      <c r="E13" s="73">
        <f>AVERAGE('Jul 10'!E13,'Aug 10'!E13,'Sep 10'!E13,'Oct 10'!E13,'Nov 10'!E13,'Dec 10'!E13,'Jan 11'!E13,'Feb 11'!E13,'Mar 11'!E13,'Apr 11'!E13,'May 11'!E13,'June 11'!E13)</f>
        <v>494.5</v>
      </c>
      <c r="F13" s="10">
        <f t="shared" si="1"/>
        <v>670.66666666666663</v>
      </c>
      <c r="G13" s="73">
        <f>AVERAGE('Jul 10'!G13,'Aug 10'!G13,'Sep 10'!G13,'Oct 10'!G13,'Nov 10'!G13,'Dec 10'!G13,'Jan 11'!G13,'Feb 11'!G13,'Mar 11'!G13,'Apr 11'!G13,'May 11'!G13,'June 11'!G13)</f>
        <v>79.666666666666671</v>
      </c>
      <c r="H13" s="73">
        <f>AVERAGE('Jul 10'!H13,'Aug 10'!H13,'Sep 10'!H13,'Oct 10'!H13,'Nov 10'!H13,'Dec 10'!H13,'Jan 11'!H13,'Feb 11'!H13,'Mar 11'!H13,'Apr 11'!H13,'May 11'!H13,'June 11'!H13)</f>
        <v>18.333333333333332</v>
      </c>
      <c r="I13" s="73">
        <f>AVERAGE('Jul 10'!I13,'Aug 10'!I13,'Sep 10'!I13,'Oct 10'!I13,'Nov 10'!I13,'Dec 10'!I13,'Jan 11'!I13,'Feb 11'!I13,'Mar 11'!I13,'Apr 11'!I13,'May 11'!I13,'June 11'!I13)</f>
        <v>311</v>
      </c>
      <c r="J13" s="10">
        <f t="shared" si="0"/>
        <v>409</v>
      </c>
      <c r="K13" s="25">
        <v>2581030</v>
      </c>
      <c r="L13" s="4"/>
    </row>
    <row r="14" spans="1:12" x14ac:dyDescent="0.2">
      <c r="A14">
        <f>'SFY 09'!A14</f>
        <v>11</v>
      </c>
      <c r="B14" t="str">
        <f>'SFY 09'!B14</f>
        <v>Garrett</v>
      </c>
      <c r="C14" s="73">
        <f>AVERAGE('Jul 10'!C14,'Aug 10'!C14,'Sep 10'!C14,'Oct 10'!C14,'Nov 10'!C14,'Dec 10'!C14,'Jan 11'!C14,'Feb 11'!C14,'Mar 11'!C14,'Apr 11'!C14,'May 11'!C14,'June 11'!C14)</f>
        <v>6.083333333333333</v>
      </c>
      <c r="D14" s="73">
        <f>AVERAGE('Jul 10'!D14,'Aug 10'!D14,'Sep 10'!D14,'Oct 10'!D14,'Nov 10'!D14,'Dec 10'!D14,'Jan 11'!D14,'Feb 11'!D14,'Mar 11'!D14,'Apr 11'!D14,'May 11'!D14,'June 11'!D14)</f>
        <v>1.6363636363636365</v>
      </c>
      <c r="E14" s="73">
        <f>AVERAGE('Jul 10'!E14,'Aug 10'!E14,'Sep 10'!E14,'Oct 10'!E14,'Nov 10'!E14,'Dec 10'!E14,'Jan 11'!E14,'Feb 11'!E14,'Mar 11'!E14,'Apr 11'!E14,'May 11'!E14,'June 11'!E14)</f>
        <v>69.333333333333329</v>
      </c>
      <c r="F14" s="10">
        <f t="shared" si="1"/>
        <v>77.053030303030297</v>
      </c>
      <c r="G14" s="73">
        <f>AVERAGE('Jul 10'!G14,'Aug 10'!G14,'Sep 10'!G14,'Oct 10'!G14,'Nov 10'!G14,'Dec 10'!G14,'Jan 11'!G14,'Feb 11'!G14,'Mar 11'!G14,'Apr 11'!G14,'May 11'!G14,'June 11'!G14)</f>
        <v>3.6666666666666665</v>
      </c>
      <c r="H14" s="73">
        <f>AVERAGE('Jul 10'!H14,'Aug 10'!H14,'Sep 10'!H14,'Oct 10'!H14,'Nov 10'!H14,'Dec 10'!H14,'Jan 11'!H14,'Feb 11'!H14,'Mar 11'!H14,'Apr 11'!H14,'May 11'!H14,'June 11'!H14)</f>
        <v>0.81818181818181823</v>
      </c>
      <c r="I14" s="73">
        <f>AVERAGE('Jul 10'!I14,'Aug 10'!I14,'Sep 10'!I14,'Oct 10'!I14,'Nov 10'!I14,'Dec 10'!I14,'Jan 11'!I14,'Feb 11'!I14,'Mar 11'!I14,'Apr 11'!I14,'May 11'!I14,'June 11'!I14)</f>
        <v>45.5</v>
      </c>
      <c r="J14" s="10">
        <f t="shared" si="0"/>
        <v>49.984848484848484</v>
      </c>
      <c r="K14" s="25">
        <v>163781.83000000002</v>
      </c>
      <c r="L14" s="4"/>
    </row>
    <row r="15" spans="1:12" x14ac:dyDescent="0.2">
      <c r="A15">
        <f>'SFY 09'!A15</f>
        <v>12</v>
      </c>
      <c r="B15" t="str">
        <f>'SFY 09'!B15</f>
        <v>Harford</v>
      </c>
      <c r="C15" s="73">
        <f>AVERAGE('Jul 10'!C15,'Aug 10'!C15,'Sep 10'!C15,'Oct 10'!C15,'Nov 10'!C15,'Dec 10'!C15,'Jan 11'!C15,'Feb 11'!C15,'Mar 11'!C15,'Apr 11'!C15,'May 11'!C15,'June 11'!C15)</f>
        <v>181.58333333333334</v>
      </c>
      <c r="D15" s="73">
        <f>AVERAGE('Jul 10'!D15,'Aug 10'!D15,'Sep 10'!D15,'Oct 10'!D15,'Nov 10'!D15,'Dec 10'!D15,'Jan 11'!D15,'Feb 11'!D15,'Mar 11'!D15,'Apr 11'!D15,'May 11'!D15,'June 11'!D15)</f>
        <v>59.916666666666664</v>
      </c>
      <c r="E15" s="73">
        <f>AVERAGE('Jul 10'!E15,'Aug 10'!E15,'Sep 10'!E15,'Oct 10'!E15,'Nov 10'!E15,'Dec 10'!E15,'Jan 11'!E15,'Feb 11'!E15,'Mar 11'!E15,'Apr 11'!E15,'May 11'!E15,'June 11'!E15)</f>
        <v>774.66666666666663</v>
      </c>
      <c r="F15" s="10">
        <f t="shared" si="1"/>
        <v>1016.1666666666666</v>
      </c>
      <c r="G15" s="73">
        <f>AVERAGE('Jul 10'!G15,'Aug 10'!G15,'Sep 10'!G15,'Oct 10'!G15,'Nov 10'!G15,'Dec 10'!G15,'Jan 11'!G15,'Feb 11'!G15,'Mar 11'!G15,'Apr 11'!G15,'May 11'!G15,'June 11'!G15)</f>
        <v>97.166666666666671</v>
      </c>
      <c r="H15" s="73">
        <f>AVERAGE('Jul 10'!H15,'Aug 10'!H15,'Sep 10'!H15,'Oct 10'!H15,'Nov 10'!H15,'Dec 10'!H15,'Jan 11'!H15,'Feb 11'!H15,'Mar 11'!H15,'Apr 11'!H15,'May 11'!H15,'June 11'!H15)</f>
        <v>30</v>
      </c>
      <c r="I15" s="73">
        <f>AVERAGE('Jul 10'!I15,'Aug 10'!I15,'Sep 10'!I15,'Oct 10'!I15,'Nov 10'!I15,'Dec 10'!I15,'Jan 11'!I15,'Feb 11'!I15,'Mar 11'!I15,'Apr 11'!I15,'May 11'!I15,'June 11'!I15)</f>
        <v>481.33333333333331</v>
      </c>
      <c r="J15" s="10">
        <f t="shared" si="0"/>
        <v>608.5</v>
      </c>
      <c r="K15" s="25">
        <v>3986948.5500000003</v>
      </c>
      <c r="L15" s="4"/>
    </row>
    <row r="16" spans="1:12" x14ac:dyDescent="0.2">
      <c r="A16">
        <f>'SFY 09'!A16</f>
        <v>13</v>
      </c>
      <c r="B16" t="str">
        <f>'SFY 09'!B16</f>
        <v>Howard</v>
      </c>
      <c r="C16" s="73">
        <f>AVERAGE('Jul 10'!C16,'Aug 10'!C16,'Sep 10'!C16,'Oct 10'!C16,'Nov 10'!C16,'Dec 10'!C16,'Jan 11'!C16,'Feb 11'!C16,'Mar 11'!C16,'Apr 11'!C16,'May 11'!C16,'June 11'!C16)</f>
        <v>222.91666666666666</v>
      </c>
      <c r="D16" s="73">
        <f>AVERAGE('Jul 10'!D16,'Aug 10'!D16,'Sep 10'!D16,'Oct 10'!D16,'Nov 10'!D16,'Dec 10'!D16,'Jan 11'!D16,'Feb 11'!D16,'Mar 11'!D16,'Apr 11'!D16,'May 11'!D16,'June 11'!D16)</f>
        <v>28.25</v>
      </c>
      <c r="E16" s="73">
        <f>AVERAGE('Jul 10'!E16,'Aug 10'!E16,'Sep 10'!E16,'Oct 10'!E16,'Nov 10'!E16,'Dec 10'!E16,'Jan 11'!E16,'Feb 11'!E16,'Mar 11'!E16,'Apr 11'!E16,'May 11'!E16,'June 11'!E16)</f>
        <v>521.58333333333337</v>
      </c>
      <c r="F16" s="10">
        <f t="shared" si="1"/>
        <v>772.75</v>
      </c>
      <c r="G16" s="73">
        <f>AVERAGE('Jul 10'!G16,'Aug 10'!G16,'Sep 10'!G16,'Oct 10'!G16,'Nov 10'!G16,'Dec 10'!G16,'Jan 11'!G16,'Feb 11'!G16,'Mar 11'!G16,'Apr 11'!G16,'May 11'!G16,'June 11'!G16)</f>
        <v>125.41666666666667</v>
      </c>
      <c r="H16" s="73">
        <f>AVERAGE('Jul 10'!H16,'Aug 10'!H16,'Sep 10'!H16,'Oct 10'!H16,'Nov 10'!H16,'Dec 10'!H16,'Jan 11'!H16,'Feb 11'!H16,'Mar 11'!H16,'Apr 11'!H16,'May 11'!H16,'June 11'!H16)</f>
        <v>18.5</v>
      </c>
      <c r="I16" s="73">
        <f>AVERAGE('Jul 10'!I16,'Aug 10'!I16,'Sep 10'!I16,'Oct 10'!I16,'Nov 10'!I16,'Dec 10'!I16,'Jan 11'!I16,'Feb 11'!I16,'Mar 11'!I16,'Apr 11'!I16,'May 11'!I16,'June 11'!I16)</f>
        <v>313.08333333333331</v>
      </c>
      <c r="J16" s="10">
        <f t="shared" si="0"/>
        <v>457</v>
      </c>
      <c r="K16" s="25">
        <v>4647492.12</v>
      </c>
      <c r="L16" s="4"/>
    </row>
    <row r="17" spans="1:12" x14ac:dyDescent="0.2">
      <c r="A17">
        <f>'SFY 09'!A17</f>
        <v>14</v>
      </c>
      <c r="B17" t="str">
        <f>'SFY 09'!B17</f>
        <v>Kent</v>
      </c>
      <c r="C17" s="73">
        <f>AVERAGE('Jul 10'!C17,'Aug 10'!C17,'Sep 10'!C17,'Oct 10'!C17,'Nov 10'!C17,'Dec 10'!C17,'Jan 11'!C17,'Feb 11'!C17,'Mar 11'!C17,'Apr 11'!C17,'May 11'!C17,'June 11'!C17)</f>
        <v>14.666666666666666</v>
      </c>
      <c r="D17" s="73">
        <f>AVERAGE('Jul 10'!D17,'Aug 10'!D17,'Sep 10'!D17,'Oct 10'!D17,'Nov 10'!D17,'Dec 10'!D17,'Jan 11'!D17,'Feb 11'!D17,'Mar 11'!D17,'Apr 11'!D17,'May 11'!D17,'June 11'!D17)</f>
        <v>2.6666666666666665</v>
      </c>
      <c r="E17" s="73">
        <f>AVERAGE('Jul 10'!E17,'Aug 10'!E17,'Sep 10'!E17,'Oct 10'!E17,'Nov 10'!E17,'Dec 10'!E17,'Jan 11'!E17,'Feb 11'!E17,'Mar 11'!E17,'Apr 11'!E17,'May 11'!E17,'June 11'!E17)</f>
        <v>107.91666666666667</v>
      </c>
      <c r="F17" s="10">
        <f t="shared" si="1"/>
        <v>125.25</v>
      </c>
      <c r="G17" s="73">
        <f>AVERAGE('Jul 10'!G17,'Aug 10'!G17,'Sep 10'!G17,'Oct 10'!G17,'Nov 10'!G17,'Dec 10'!G17,'Jan 11'!G17,'Feb 11'!G17,'Mar 11'!G17,'Apr 11'!G17,'May 11'!G17,'June 11'!G17)</f>
        <v>11.166666666666666</v>
      </c>
      <c r="H17" s="73">
        <f>AVERAGE('Jul 10'!H17,'Aug 10'!H17,'Sep 10'!H17,'Oct 10'!H17,'Nov 10'!H17,'Dec 10'!H17,'Jan 11'!H17,'Feb 11'!H17,'Mar 11'!H17,'Apr 11'!H17,'May 11'!H17,'June 11'!H17)</f>
        <v>2.1666666666666665</v>
      </c>
      <c r="I17" s="73">
        <f>AVERAGE('Jul 10'!I17,'Aug 10'!I17,'Sep 10'!I17,'Oct 10'!I17,'Nov 10'!I17,'Dec 10'!I17,'Jan 11'!I17,'Feb 11'!I17,'Mar 11'!I17,'Apr 11'!I17,'May 11'!I17,'June 11'!I17)</f>
        <v>65.166666666666671</v>
      </c>
      <c r="J17" s="10">
        <f t="shared" si="0"/>
        <v>78.5</v>
      </c>
      <c r="K17" s="25">
        <v>340065.38</v>
      </c>
      <c r="L17" s="4"/>
    </row>
    <row r="18" spans="1:12" x14ac:dyDescent="0.2">
      <c r="A18">
        <f>'SFY 09'!A18</f>
        <v>15</v>
      </c>
      <c r="B18" t="str">
        <f>'SFY 09'!B18</f>
        <v>Montgomery</v>
      </c>
      <c r="C18" s="73">
        <f>AVERAGE('Jul 10'!C18,'Aug 10'!C18,'Sep 10'!C18,'Oct 10'!C18,'Nov 10'!C18,'Dec 10'!C18,'Jan 11'!C18,'Feb 11'!C18,'Mar 11'!C18,'Apr 11'!C18,'May 11'!C18,'June 11'!C18)</f>
        <v>351.66666666666669</v>
      </c>
      <c r="D18" s="73">
        <f>AVERAGE('Jul 10'!D18,'Aug 10'!D18,'Sep 10'!D18,'Oct 10'!D18,'Nov 10'!D18,'Dec 10'!D18,'Jan 11'!D18,'Feb 11'!D18,'Mar 11'!D18,'Apr 11'!D18,'May 11'!D18,'June 11'!D18)</f>
        <v>115.16666666666667</v>
      </c>
      <c r="E18" s="73">
        <f>AVERAGE('Jul 10'!E18,'Aug 10'!E18,'Sep 10'!E18,'Oct 10'!E18,'Nov 10'!E18,'Dec 10'!E18,'Jan 11'!E18,'Feb 11'!E18,'Mar 11'!E18,'Apr 11'!E18,'May 11'!E18,'June 11'!E18)</f>
        <v>1362</v>
      </c>
      <c r="F18" s="10">
        <f t="shared" si="1"/>
        <v>1828.8333333333335</v>
      </c>
      <c r="G18" s="73">
        <f>AVERAGE('Jul 10'!G18,'Aug 10'!G18,'Sep 10'!G18,'Oct 10'!G18,'Nov 10'!G18,'Dec 10'!G18,'Jan 11'!G18,'Feb 11'!G18,'Mar 11'!G18,'Apr 11'!G18,'May 11'!G18,'June 11'!G18)</f>
        <v>196.66666666666666</v>
      </c>
      <c r="H18" s="73">
        <f>AVERAGE('Jul 10'!H18,'Aug 10'!H18,'Sep 10'!H18,'Oct 10'!H18,'Nov 10'!H18,'Dec 10'!H18,'Jan 11'!H18,'Feb 11'!H18,'Mar 11'!H18,'Apr 11'!H18,'May 11'!H18,'June 11'!H18)</f>
        <v>59.25</v>
      </c>
      <c r="I18" s="73">
        <f>AVERAGE('Jul 10'!I18,'Aug 10'!I18,'Sep 10'!I18,'Oct 10'!I18,'Nov 10'!I18,'Dec 10'!I18,'Jan 11'!I18,'Feb 11'!I18,'Mar 11'!I18,'Apr 11'!I18,'May 11'!I18,'June 11'!I18)</f>
        <v>826.08333333333337</v>
      </c>
      <c r="J18" s="10">
        <f t="shared" si="0"/>
        <v>1082</v>
      </c>
      <c r="K18" s="25">
        <v>9135375.3200000003</v>
      </c>
      <c r="L18" s="4"/>
    </row>
    <row r="19" spans="1:12" x14ac:dyDescent="0.2">
      <c r="A19">
        <f>'SFY 09'!A19</f>
        <v>16</v>
      </c>
      <c r="B19" t="str">
        <f>'SFY 09'!B19</f>
        <v>Prince George's</v>
      </c>
      <c r="C19" s="73">
        <f>AVERAGE('Jul 10'!C19,'Aug 10'!C19,'Sep 10'!C19,'Oct 10'!C19,'Nov 10'!C19,'Dec 10'!C19,'Jan 11'!C19,'Feb 11'!C19,'Mar 11'!C19,'Apr 11'!C19,'May 11'!C19,'June 11'!C19)</f>
        <v>1169.0833333333333</v>
      </c>
      <c r="D19" s="73">
        <f>AVERAGE('Jul 10'!D19,'Aug 10'!D19,'Sep 10'!D19,'Oct 10'!D19,'Nov 10'!D19,'Dec 10'!D19,'Jan 11'!D19,'Feb 11'!D19,'Mar 11'!D19,'Apr 11'!D19,'May 11'!D19,'June 11'!D19)</f>
        <v>209.66666666666666</v>
      </c>
      <c r="E19" s="73">
        <f>AVERAGE('Jul 10'!E19,'Aug 10'!E19,'Sep 10'!E19,'Oct 10'!E19,'Nov 10'!E19,'Dec 10'!E19,'Jan 11'!E19,'Feb 11'!E19,'Mar 11'!E19,'Apr 11'!E19,'May 11'!E19,'June 11'!E19)</f>
        <v>2227.75</v>
      </c>
      <c r="F19" s="10">
        <f t="shared" si="1"/>
        <v>3606.5</v>
      </c>
      <c r="G19" s="73">
        <f>AVERAGE('Jul 10'!G19,'Aug 10'!G19,'Sep 10'!G19,'Oct 10'!G19,'Nov 10'!G19,'Dec 10'!G19,'Jan 11'!G19,'Feb 11'!G19,'Mar 11'!G19,'Apr 11'!G19,'May 11'!G19,'June 11'!G19)</f>
        <v>654</v>
      </c>
      <c r="H19" s="73">
        <f>AVERAGE('Jul 10'!H19,'Aug 10'!H19,'Sep 10'!H19,'Oct 10'!H19,'Nov 10'!H19,'Dec 10'!H19,'Jan 11'!H19,'Feb 11'!H19,'Mar 11'!H19,'Apr 11'!H19,'May 11'!H19,'June 11'!H19)</f>
        <v>116.25</v>
      </c>
      <c r="I19" s="73">
        <f>AVERAGE('Jul 10'!I19,'Aug 10'!I19,'Sep 10'!I19,'Oct 10'!I19,'Nov 10'!I19,'Dec 10'!I19,'Jan 11'!I19,'Feb 11'!I19,'Mar 11'!I19,'Apr 11'!I19,'May 11'!I19,'June 11'!I19)</f>
        <v>1322.6666666666667</v>
      </c>
      <c r="J19" s="10">
        <f t="shared" si="0"/>
        <v>2092.916666666667</v>
      </c>
      <c r="K19" s="25">
        <v>16561908.180000002</v>
      </c>
      <c r="L19" s="4"/>
    </row>
    <row r="20" spans="1:12" x14ac:dyDescent="0.2">
      <c r="A20">
        <f>'SFY 09'!A20</f>
        <v>17</v>
      </c>
      <c r="B20" t="str">
        <f>'SFY 09'!B20</f>
        <v>Queen Anne's</v>
      </c>
      <c r="C20" s="73">
        <f>AVERAGE('Jul 10'!C20,'Aug 10'!C20,'Sep 10'!C20,'Oct 10'!C20,'Nov 10'!C20,'Dec 10'!C20,'Jan 11'!C20,'Feb 11'!C20,'Mar 11'!C20,'Apr 11'!C20,'May 11'!C20,'June 11'!C20)</f>
        <v>13.666666666666666</v>
      </c>
      <c r="D20" s="73">
        <f>AVERAGE('Jul 10'!D20,'Aug 10'!D20,'Sep 10'!D20,'Oct 10'!D20,'Nov 10'!D20,'Dec 10'!D20,'Jan 11'!D20,'Feb 11'!D20,'Mar 11'!D20,'Apr 11'!D20,'May 11'!D20,'June 11'!D20)</f>
        <v>8.75</v>
      </c>
      <c r="E20" s="73">
        <f>AVERAGE('Jul 10'!E20,'Aug 10'!E20,'Sep 10'!E20,'Oct 10'!E20,'Nov 10'!E20,'Dec 10'!E20,'Jan 11'!E20,'Feb 11'!E20,'Mar 11'!E20,'Apr 11'!E20,'May 11'!E20,'June 11'!E20)</f>
        <v>155.58333333333334</v>
      </c>
      <c r="F20" s="10">
        <f t="shared" si="1"/>
        <v>178</v>
      </c>
      <c r="G20" s="73">
        <f>AVERAGE('Jul 10'!G20,'Aug 10'!G20,'Sep 10'!G20,'Oct 10'!G20,'Nov 10'!G20,'Dec 10'!G20,'Jan 11'!G20,'Feb 11'!G20,'Mar 11'!G20,'Apr 11'!G20,'May 11'!G20,'June 11'!G20)</f>
        <v>5.583333333333333</v>
      </c>
      <c r="H20" s="73">
        <f>AVERAGE('Jul 10'!H20,'Aug 10'!H20,'Sep 10'!H20,'Oct 10'!H20,'Nov 10'!H20,'Dec 10'!H20,'Jan 11'!H20,'Feb 11'!H20,'Mar 11'!H20,'Apr 11'!H20,'May 11'!H20,'June 11'!H20)</f>
        <v>4.5</v>
      </c>
      <c r="I20" s="73">
        <f>AVERAGE('Jul 10'!I20,'Aug 10'!I20,'Sep 10'!I20,'Oct 10'!I20,'Nov 10'!I20,'Dec 10'!I20,'Jan 11'!I20,'Feb 11'!I20,'Mar 11'!I20,'Apr 11'!I20,'May 11'!I20,'June 11'!I20)</f>
        <v>98.666666666666671</v>
      </c>
      <c r="J20" s="10">
        <f t="shared" si="0"/>
        <v>108.75</v>
      </c>
      <c r="K20" s="25">
        <v>503084.1</v>
      </c>
      <c r="L20" s="4"/>
    </row>
    <row r="21" spans="1:12" x14ac:dyDescent="0.2">
      <c r="A21">
        <f>'SFY 09'!A21</f>
        <v>18</v>
      </c>
      <c r="B21" t="str">
        <f>'SFY 09'!B21</f>
        <v>St. Mary's</v>
      </c>
      <c r="C21" s="73">
        <f>AVERAGE('Jul 10'!C21,'Aug 10'!C21,'Sep 10'!C21,'Oct 10'!C21,'Nov 10'!C21,'Dec 10'!C21,'Jan 11'!C21,'Feb 11'!C21,'Mar 11'!C21,'Apr 11'!C21,'May 11'!C21,'June 11'!C21)</f>
        <v>71.416666666666671</v>
      </c>
      <c r="D21" s="73">
        <f>AVERAGE('Jul 10'!D21,'Aug 10'!D21,'Sep 10'!D21,'Oct 10'!D21,'Nov 10'!D21,'Dec 10'!D21,'Jan 11'!D21,'Feb 11'!D21,'Mar 11'!D21,'Apr 11'!D21,'May 11'!D21,'June 11'!D21)</f>
        <v>21.583333333333332</v>
      </c>
      <c r="E21" s="73">
        <f>AVERAGE('Jul 10'!E21,'Aug 10'!E21,'Sep 10'!E21,'Oct 10'!E21,'Nov 10'!E21,'Dec 10'!E21,'Jan 11'!E21,'Feb 11'!E21,'Mar 11'!E21,'Apr 11'!E21,'May 11'!E21,'June 11'!E21)</f>
        <v>323.25</v>
      </c>
      <c r="F21" s="10">
        <f t="shared" si="1"/>
        <v>416.25</v>
      </c>
      <c r="G21" s="73">
        <f>AVERAGE('Jul 10'!G21,'Aug 10'!G21,'Sep 10'!G21,'Oct 10'!G21,'Nov 10'!G21,'Dec 10'!G21,'Jan 11'!G21,'Feb 11'!G21,'Mar 11'!G21,'Apr 11'!G21,'May 11'!G21,'June 11'!G21)</f>
        <v>34.083333333333336</v>
      </c>
      <c r="H21" s="73">
        <f>AVERAGE('Jul 10'!H21,'Aug 10'!H21,'Sep 10'!H21,'Oct 10'!H21,'Nov 10'!H21,'Dec 10'!H21,'Jan 11'!H21,'Feb 11'!H21,'Mar 11'!H21,'Apr 11'!H21,'May 11'!H21,'June 11'!H21)</f>
        <v>11.916666666666666</v>
      </c>
      <c r="I21" s="73">
        <f>AVERAGE('Jul 10'!I21,'Aug 10'!I21,'Sep 10'!I21,'Oct 10'!I21,'Nov 10'!I21,'Dec 10'!I21,'Jan 11'!I21,'Feb 11'!I21,'Mar 11'!I21,'Apr 11'!I21,'May 11'!I21,'June 11'!I21)</f>
        <v>170.58333333333334</v>
      </c>
      <c r="J21" s="10">
        <f t="shared" si="0"/>
        <v>216.58333333333334</v>
      </c>
      <c r="K21" s="25">
        <v>1182977.6099999999</v>
      </c>
      <c r="L21" s="4"/>
    </row>
    <row r="22" spans="1:12" x14ac:dyDescent="0.2">
      <c r="A22">
        <f>'SFY 09'!A22</f>
        <v>19</v>
      </c>
      <c r="B22" t="str">
        <f>'SFY 09'!B22</f>
        <v>Somerset</v>
      </c>
      <c r="C22" s="73">
        <f>AVERAGE('Jul 10'!C22,'Aug 10'!C22,'Sep 10'!C22,'Oct 10'!C22,'Nov 10'!C22,'Dec 10'!C22,'Jan 11'!C22,'Feb 11'!C22,'Mar 11'!C22,'Apr 11'!C22,'May 11'!C22,'June 11'!C22)</f>
        <v>41.5</v>
      </c>
      <c r="D22" s="73">
        <f>AVERAGE('Jul 10'!D22,'Aug 10'!D22,'Sep 10'!D22,'Oct 10'!D22,'Nov 10'!D22,'Dec 10'!D22,'Jan 11'!D22,'Feb 11'!D22,'Mar 11'!D22,'Apr 11'!D22,'May 11'!D22,'June 11'!D22)</f>
        <v>13.583333333333334</v>
      </c>
      <c r="E22" s="73">
        <f>AVERAGE('Jul 10'!E22,'Aug 10'!E22,'Sep 10'!E22,'Oct 10'!E22,'Nov 10'!E22,'Dec 10'!E22,'Jan 11'!E22,'Feb 11'!E22,'Mar 11'!E22,'Apr 11'!E22,'May 11'!E22,'June 11'!E22)</f>
        <v>250.08333333333334</v>
      </c>
      <c r="F22" s="10">
        <f t="shared" si="1"/>
        <v>305.16666666666669</v>
      </c>
      <c r="G22" s="73">
        <f>AVERAGE('Jul 10'!G22,'Aug 10'!G22,'Sep 10'!G22,'Oct 10'!G22,'Nov 10'!G22,'Dec 10'!G22,'Jan 11'!G22,'Feb 11'!G22,'Mar 11'!G22,'Apr 11'!G22,'May 11'!G22,'June 11'!G22)</f>
        <v>19.833333333333332</v>
      </c>
      <c r="H22" s="73">
        <f>AVERAGE('Jul 10'!H22,'Aug 10'!H22,'Sep 10'!H22,'Oct 10'!H22,'Nov 10'!H22,'Dec 10'!H22,'Jan 11'!H22,'Feb 11'!H22,'Mar 11'!H22,'Apr 11'!H22,'May 11'!H22,'June 11'!H22)</f>
        <v>7.666666666666667</v>
      </c>
      <c r="I22" s="73">
        <f>AVERAGE('Jul 10'!I22,'Aug 10'!I22,'Sep 10'!I22,'Oct 10'!I22,'Nov 10'!I22,'Dec 10'!I22,'Jan 11'!I22,'Feb 11'!I22,'Mar 11'!I22,'Apr 11'!I22,'May 11'!I22,'June 11'!I22)</f>
        <v>146.25</v>
      </c>
      <c r="J22" s="10">
        <f t="shared" si="0"/>
        <v>173.75</v>
      </c>
      <c r="K22" s="25">
        <v>930289.53</v>
      </c>
      <c r="L22" s="4"/>
    </row>
    <row r="23" spans="1:12" x14ac:dyDescent="0.2">
      <c r="A23">
        <f>'SFY 09'!A23</f>
        <v>20</v>
      </c>
      <c r="B23" t="str">
        <f>'SFY 09'!B23</f>
        <v>Talbot</v>
      </c>
      <c r="C23" s="73">
        <f>AVERAGE('Jul 10'!C23,'Aug 10'!C23,'Sep 10'!C23,'Oct 10'!C23,'Nov 10'!C23,'Dec 10'!C23,'Jan 11'!C23,'Feb 11'!C23,'Mar 11'!C23,'Apr 11'!C23,'May 11'!C23,'June 11'!C23)</f>
        <v>3.25</v>
      </c>
      <c r="D23" s="73">
        <f>AVERAGE('Jul 10'!D23,'Aug 10'!D23,'Sep 10'!D23,'Oct 10'!D23,'Nov 10'!D23,'Dec 10'!D23,'Jan 11'!D23,'Feb 11'!D23,'Mar 11'!D23,'Apr 11'!D23,'May 11'!D23,'June 11'!D23)</f>
        <v>5.75</v>
      </c>
      <c r="E23" s="73">
        <f>AVERAGE('Jul 10'!E23,'Aug 10'!E23,'Sep 10'!E23,'Oct 10'!E23,'Nov 10'!E23,'Dec 10'!E23,'Jan 11'!E23,'Feb 11'!E23,'Mar 11'!E23,'Apr 11'!E23,'May 11'!E23,'June 11'!E23)</f>
        <v>170.91666666666666</v>
      </c>
      <c r="F23" s="10">
        <f t="shared" si="1"/>
        <v>179.91666666666666</v>
      </c>
      <c r="G23" s="73">
        <f>AVERAGE('Jul 10'!G23,'Aug 10'!G23,'Sep 10'!G23,'Oct 10'!G23,'Nov 10'!G23,'Dec 10'!G23,'Jan 11'!G23,'Feb 11'!G23,'Mar 11'!G23,'Apr 11'!G23,'May 11'!G23,'June 11'!G23)</f>
        <v>1.9166666666666667</v>
      </c>
      <c r="H23" s="73">
        <f>AVERAGE('Jul 10'!H23,'Aug 10'!H23,'Sep 10'!H23,'Oct 10'!H23,'Nov 10'!H23,'Dec 10'!H23,'Jan 11'!H23,'Feb 11'!H23,'Mar 11'!H23,'Apr 11'!H23,'May 11'!H23,'June 11'!H23)</f>
        <v>3.4166666666666665</v>
      </c>
      <c r="I23" s="73">
        <f>AVERAGE('Jul 10'!I23,'Aug 10'!I23,'Sep 10'!I23,'Oct 10'!I23,'Nov 10'!I23,'Dec 10'!I23,'Jan 11'!I23,'Feb 11'!I23,'Mar 11'!I23,'Apr 11'!I23,'May 11'!I23,'June 11'!I23)</f>
        <v>117.91666666666667</v>
      </c>
      <c r="J23" s="10">
        <f t="shared" si="0"/>
        <v>123.25</v>
      </c>
      <c r="K23" s="25">
        <v>567123.53</v>
      </c>
      <c r="L23" s="4"/>
    </row>
    <row r="24" spans="1:12" x14ac:dyDescent="0.2">
      <c r="A24">
        <f>'SFY 09'!A24</f>
        <v>21</v>
      </c>
      <c r="B24" t="str">
        <f>'SFY 09'!B24</f>
        <v>Washington</v>
      </c>
      <c r="C24" s="73">
        <f>AVERAGE('Jul 10'!C24,'Aug 10'!C24,'Sep 10'!C24,'Oct 10'!C24,'Nov 10'!C24,'Dec 10'!C24,'Jan 11'!C24,'Feb 11'!C24,'Mar 11'!C24,'Apr 11'!C24,'May 11'!C24,'June 11'!C24)</f>
        <v>119.5</v>
      </c>
      <c r="D24" s="73">
        <f>AVERAGE('Jul 10'!D24,'Aug 10'!D24,'Sep 10'!D24,'Oct 10'!D24,'Nov 10'!D24,'Dec 10'!D24,'Jan 11'!D24,'Feb 11'!D24,'Mar 11'!D24,'Apr 11'!D24,'May 11'!D24,'June 11'!D24)</f>
        <v>53.5</v>
      </c>
      <c r="E24" s="73">
        <f>AVERAGE('Jul 10'!E24,'Aug 10'!E24,'Sep 10'!E24,'Oct 10'!E24,'Nov 10'!E24,'Dec 10'!E24,'Jan 11'!E24,'Feb 11'!E24,'Mar 11'!E24,'Apr 11'!E24,'May 11'!E24,'June 11'!E24)</f>
        <v>618.75</v>
      </c>
      <c r="F24" s="10">
        <f t="shared" si="1"/>
        <v>791.75</v>
      </c>
      <c r="G24" s="73">
        <f>AVERAGE('Jul 10'!G24,'Aug 10'!G24,'Sep 10'!G24,'Oct 10'!G24,'Nov 10'!G24,'Dec 10'!G24,'Jan 11'!G24,'Feb 11'!G24,'Mar 11'!G24,'Apr 11'!G24,'May 11'!G24,'June 11'!G24)</f>
        <v>60</v>
      </c>
      <c r="H24" s="73">
        <f>AVERAGE('Jul 10'!H24,'Aug 10'!H24,'Sep 10'!H24,'Oct 10'!H24,'Nov 10'!H24,'Dec 10'!H24,'Jan 11'!H24,'Feb 11'!H24,'Mar 11'!H24,'Apr 11'!H24,'May 11'!H24,'June 11'!H24)</f>
        <v>26.5</v>
      </c>
      <c r="I24" s="73">
        <f>AVERAGE('Jul 10'!I24,'Aug 10'!I24,'Sep 10'!I24,'Oct 10'!I24,'Nov 10'!I24,'Dec 10'!I24,'Jan 11'!I24,'Feb 11'!I24,'Mar 11'!I24,'Apr 11'!I24,'May 11'!I24,'June 11'!I24)</f>
        <v>368.91666666666669</v>
      </c>
      <c r="J24" s="10">
        <f t="shared" si="0"/>
        <v>455.41666666666669</v>
      </c>
      <c r="K24" s="25">
        <v>2316616.5200000005</v>
      </c>
      <c r="L24" s="4"/>
    </row>
    <row r="25" spans="1:12" x14ac:dyDescent="0.2">
      <c r="A25">
        <f>'SFY 09'!A25</f>
        <v>22</v>
      </c>
      <c r="B25" t="str">
        <f>'SFY 09'!B25</f>
        <v>Wicomico</v>
      </c>
      <c r="C25" s="73">
        <f>AVERAGE('Jul 10'!C25,'Aug 10'!C25,'Sep 10'!C25,'Oct 10'!C25,'Nov 10'!C25,'Dec 10'!C25,'Jan 11'!C25,'Feb 11'!C25,'Mar 11'!C25,'Apr 11'!C25,'May 11'!C25,'June 11'!C25)</f>
        <v>104.66666666666667</v>
      </c>
      <c r="D25" s="73">
        <f>AVERAGE('Jul 10'!D25,'Aug 10'!D25,'Sep 10'!D25,'Oct 10'!D25,'Nov 10'!D25,'Dec 10'!D25,'Jan 11'!D25,'Feb 11'!D25,'Mar 11'!D25,'Apr 11'!D25,'May 11'!D25,'June 11'!D25)</f>
        <v>34.333333333333336</v>
      </c>
      <c r="E25" s="73">
        <f>AVERAGE('Jul 10'!E25,'Aug 10'!E25,'Sep 10'!E25,'Oct 10'!E25,'Nov 10'!E25,'Dec 10'!E25,'Jan 11'!E25,'Feb 11'!E25,'Mar 11'!E25,'Apr 11'!E25,'May 11'!E25,'June 11'!E25)</f>
        <v>673.58333333333337</v>
      </c>
      <c r="F25" s="10">
        <f t="shared" si="1"/>
        <v>812.58333333333337</v>
      </c>
      <c r="G25" s="73">
        <f>AVERAGE('Jul 10'!G25,'Aug 10'!G25,'Sep 10'!G25,'Oct 10'!G25,'Nov 10'!G25,'Dec 10'!G25,'Jan 11'!G25,'Feb 11'!G25,'Mar 11'!G25,'Apr 11'!G25,'May 11'!G25,'June 11'!G25)</f>
        <v>64</v>
      </c>
      <c r="H25" s="73">
        <f>AVERAGE('Jul 10'!H25,'Aug 10'!H25,'Sep 10'!H25,'Oct 10'!H25,'Nov 10'!H25,'Dec 10'!H25,'Jan 11'!H25,'Feb 11'!H25,'Mar 11'!H25,'Apr 11'!H25,'May 11'!H25,'June 11'!H25)</f>
        <v>19.583333333333332</v>
      </c>
      <c r="I25" s="73">
        <f>AVERAGE('Jul 10'!I25,'Aug 10'!I25,'Sep 10'!I25,'Oct 10'!I25,'Nov 10'!I25,'Dec 10'!I25,'Jan 11'!I25,'Feb 11'!I25,'Mar 11'!I25,'Apr 11'!I25,'May 11'!I25,'June 11'!I25)</f>
        <v>424.5</v>
      </c>
      <c r="J25" s="10">
        <f t="shared" si="0"/>
        <v>508.08333333333331</v>
      </c>
      <c r="K25" s="25">
        <v>2380409.44</v>
      </c>
      <c r="L25" s="4"/>
    </row>
    <row r="26" spans="1:12" x14ac:dyDescent="0.2">
      <c r="A26">
        <f>'SFY 09'!A26</f>
        <v>23</v>
      </c>
      <c r="B26" t="str">
        <f>'SFY 09'!B26</f>
        <v>Worcester</v>
      </c>
      <c r="C26" s="73">
        <f>AVERAGE('Jul 10'!C26,'Aug 10'!C26,'Sep 10'!C26,'Oct 10'!C26,'Nov 10'!C26,'Dec 10'!C26,'Jan 11'!C26,'Feb 11'!C26,'Mar 11'!C26,'Apr 11'!C26,'May 11'!C26,'June 11'!C26)</f>
        <v>18.166666666666668</v>
      </c>
      <c r="D26" s="73">
        <f>AVERAGE('Jul 10'!D26,'Aug 10'!D26,'Sep 10'!D26,'Oct 10'!D26,'Nov 10'!D26,'Dec 10'!D26,'Jan 11'!D26,'Feb 11'!D26,'Mar 11'!D26,'Apr 11'!D26,'May 11'!D26,'June 11'!D26)</f>
        <v>4.833333333333333</v>
      </c>
      <c r="E26" s="73">
        <f>AVERAGE('Jul 10'!E26,'Aug 10'!E26,'Sep 10'!E26,'Oct 10'!E26,'Nov 10'!E26,'Dec 10'!E26,'Jan 11'!E26,'Feb 11'!E26,'Mar 11'!E26,'Apr 11'!E26,'May 11'!E26,'June 11'!E26)</f>
        <v>233.91666666666666</v>
      </c>
      <c r="F26" s="10">
        <f t="shared" si="1"/>
        <v>256.91666666666663</v>
      </c>
      <c r="G26" s="73">
        <f>AVERAGE('Jul 10'!G26,'Aug 10'!G26,'Sep 10'!G26,'Oct 10'!G26,'Nov 10'!G26,'Dec 10'!G26,'Jan 11'!G26,'Feb 11'!G26,'Mar 11'!G26,'Apr 11'!G26,'May 11'!G26,'June 11'!G26)</f>
        <v>10.833333333333334</v>
      </c>
      <c r="H26" s="73">
        <f>AVERAGE('Jul 10'!H26,'Aug 10'!H26,'Sep 10'!H26,'Oct 10'!H26,'Nov 10'!H26,'Dec 10'!H26,'Jan 11'!H26,'Feb 11'!H26,'Mar 11'!H26,'Apr 11'!H26,'May 11'!H26,'June 11'!H26)</f>
        <v>3</v>
      </c>
      <c r="I26" s="73">
        <f>AVERAGE('Jul 10'!I26,'Aug 10'!I26,'Sep 10'!I26,'Oct 10'!I26,'Nov 10'!I26,'Dec 10'!I26,'Jan 11'!I26,'Feb 11'!I26,'Mar 11'!I26,'Apr 11'!I26,'May 11'!I26,'June 11'!I26)</f>
        <v>150.75</v>
      </c>
      <c r="J26" s="10">
        <f t="shared" si="0"/>
        <v>164.58333333333334</v>
      </c>
      <c r="K26" s="25">
        <v>758763.64</v>
      </c>
      <c r="L26" s="4"/>
    </row>
    <row r="27" spans="1:12" x14ac:dyDescent="0.2">
      <c r="A27">
        <f>'SFY 09'!A27</f>
        <v>30</v>
      </c>
      <c r="B27" t="str">
        <f>'SFY 09'!B27</f>
        <v>Baltimore City</v>
      </c>
      <c r="C27" s="73">
        <f>AVERAGE('Jul 10'!C27,'Aug 10'!C27,'Sep 10'!C27,'Oct 10'!C27,'Nov 10'!C27,'Dec 10'!C27,'Jan 11'!C27,'Feb 11'!C27,'Mar 11'!C27,'Apr 11'!C27,'May 11'!C27,'June 11'!C27)</f>
        <v>3283.8333333333335</v>
      </c>
      <c r="D27" s="73">
        <f>AVERAGE('Jul 10'!D27,'Aug 10'!D27,'Sep 10'!D27,'Oct 10'!D27,'Nov 10'!D27,'Dec 10'!D27,'Jan 11'!D27,'Feb 11'!D27,'Mar 11'!D27,'Apr 11'!D27,'May 11'!D27,'June 11'!D27)</f>
        <v>784.91666666666663</v>
      </c>
      <c r="E27" s="73">
        <f>AVERAGE('Jul 10'!E27,'Aug 10'!E27,'Sep 10'!E27,'Oct 10'!E27,'Nov 10'!E27,'Dec 10'!E27,'Jan 11'!E27,'Feb 11'!E27,'Mar 11'!E27,'Apr 11'!E27,'May 11'!E27,'June 11'!E27)</f>
        <v>2567.5</v>
      </c>
      <c r="F27" s="10">
        <f>SUM(C27:E27)</f>
        <v>6636.25</v>
      </c>
      <c r="G27" s="73">
        <f>AVERAGE('Jul 10'!G27,'Aug 10'!G27,'Sep 10'!G27,'Oct 10'!G27,'Nov 10'!G27,'Dec 10'!G27,'Jan 11'!G27,'Feb 11'!G27,'Mar 11'!G27,'Apr 11'!G27,'May 11'!G27,'June 11'!G27)</f>
        <v>1983.4166666666667</v>
      </c>
      <c r="H27" s="73">
        <f>AVERAGE('Jul 10'!H27,'Aug 10'!H27,'Sep 10'!H27,'Oct 10'!H27,'Nov 10'!H27,'Dec 10'!H27,'Jan 11'!H27,'Feb 11'!H27,'Mar 11'!H27,'Apr 11'!H27,'May 11'!H27,'June 11'!H27)</f>
        <v>493.08333333333331</v>
      </c>
      <c r="I27" s="73">
        <f>AVERAGE('Jul 10'!I27,'Aug 10'!I27,'Sep 10'!I27,'Oct 10'!I27,'Nov 10'!I27,'Dec 10'!I27,'Jan 11'!I27,'Feb 11'!I27,'Mar 11'!I27,'Apr 11'!I27,'May 11'!I27,'June 11'!I27)</f>
        <v>1580.8333333333333</v>
      </c>
      <c r="J27" s="11">
        <f t="shared" si="0"/>
        <v>4057.333333333333</v>
      </c>
      <c r="K27" s="82">
        <v>29567426.16</v>
      </c>
      <c r="L27" s="4"/>
    </row>
    <row r="28" spans="1:12" x14ac:dyDescent="0.2">
      <c r="B28" t="str">
        <f>'SFY 09'!B28</f>
        <v>Total</v>
      </c>
      <c r="C28" s="55">
        <f>AVERAGE('Jul 10'!C28,'Aug 10'!C28,'Sep 10'!C28,'Oct 10'!C28,'Nov 10'!C28,'Dec 10'!C28,'Jan 11'!C28,'Feb 11'!C28,'Mar 11'!C28,'Apr 11'!C28,'May 11'!C28,'June 11'!C28)</f>
        <v>7158.166666666667</v>
      </c>
      <c r="D28" s="56">
        <f>AVERAGE('Jul 10'!D28,'Aug 10'!D28,'Sep 10'!D28,'Oct 10'!D28,'Nov 10'!D28,'Dec 10'!D28,'Jan 11'!D28,'Feb 11'!D28,'Mar 11'!D28,'Apr 11'!D28,'May 11'!D28,'June 11'!D28)</f>
        <v>1709.25</v>
      </c>
      <c r="E28" s="56">
        <f>AVERAGE('Jul 10'!E28,'Aug 10'!E28,'Sep 10'!E28,'Oct 10'!E28,'Nov 10'!E28,'Dec 10'!E28,'Jan 11'!E28,'Feb 11'!E28,'Mar 11'!E28,'Apr 11'!E28,'May 11'!E28,'June 11'!E28)</f>
        <v>16749.916666666668</v>
      </c>
      <c r="F28" s="28">
        <f>SUM(F4:F27)</f>
        <v>25617.469696969696</v>
      </c>
      <c r="G28" s="55">
        <f>AVERAGE('Jul 10'!G28,'Aug 10'!G28,'Sep 10'!G28,'Oct 10'!G28,'Nov 10'!G28,'Dec 10'!G28,'Jan 11'!G28,'Feb 11'!G28,'Mar 11'!G28,'Apr 11'!G28,'May 11'!G28,'June 11'!G28)</f>
        <v>4165.666666666667</v>
      </c>
      <c r="H28" s="27">
        <f>SUM(H4:H27)</f>
        <v>1007.0681818181818</v>
      </c>
      <c r="I28" s="27">
        <f>SUM(I4:I27)</f>
        <v>10267.833333333334</v>
      </c>
      <c r="J28" s="28">
        <f>SUM(J4:J27)</f>
        <v>15440.56818181818</v>
      </c>
      <c r="K28" s="83">
        <v>107776337.25999999</v>
      </c>
      <c r="L28" s="4"/>
    </row>
    <row r="29" spans="1:12" x14ac:dyDescent="0.2">
      <c r="B29" t="s">
        <v>70</v>
      </c>
      <c r="F29" s="86">
        <f xml:space="preserve"> K28/F28</f>
        <v>4207.1421781655863</v>
      </c>
      <c r="J29" s="86">
        <f>K28/J28</f>
        <v>6980.0758619045164</v>
      </c>
    </row>
  </sheetData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"/>
  <cols>
    <col min="1" max="1" width="4.21875" customWidth="1"/>
    <col min="11" max="11" width="12.33203125" customWidth="1"/>
    <col min="12" max="12" width="12.88671875" customWidth="1"/>
    <col min="13" max="13" width="11.33203125" customWidth="1"/>
    <col min="14" max="14" width="12" customWidth="1"/>
  </cols>
  <sheetData>
    <row r="1" spans="1:14" ht="15.75" x14ac:dyDescent="0.25">
      <c r="D1" s="13" t="s">
        <v>83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52</v>
      </c>
      <c r="D4">
        <v>53</v>
      </c>
      <c r="E4">
        <v>249</v>
      </c>
      <c r="F4" s="95">
        <f t="shared" ref="F4:F27" si="0">SUM(C4:E4)</f>
        <v>354</v>
      </c>
      <c r="G4">
        <v>25</v>
      </c>
      <c r="H4">
        <v>26</v>
      </c>
      <c r="I4">
        <v>158</v>
      </c>
      <c r="J4" s="95">
        <f t="shared" ref="J4:J27" si="1">SUM(G4:I4)</f>
        <v>209</v>
      </c>
      <c r="K4" s="114">
        <v>13657.680833333332</v>
      </c>
      <c r="L4" s="114">
        <v>15566</v>
      </c>
      <c r="M4" s="115">
        <v>60474.938333333332</v>
      </c>
      <c r="N4" s="98">
        <f t="shared" ref="N4:N27" si="2">SUM(K4:M4)</f>
        <v>89698.619166666671</v>
      </c>
    </row>
    <row r="5" spans="1:14" x14ac:dyDescent="0.2">
      <c r="A5" s="4">
        <v>2</v>
      </c>
      <c r="B5" s="15" t="s">
        <v>5</v>
      </c>
      <c r="C5">
        <v>167</v>
      </c>
      <c r="D5">
        <v>85</v>
      </c>
      <c r="E5">
        <v>450</v>
      </c>
      <c r="F5" s="95">
        <f t="shared" si="0"/>
        <v>702</v>
      </c>
      <c r="G5">
        <v>91</v>
      </c>
      <c r="H5">
        <v>50</v>
      </c>
      <c r="I5">
        <v>275</v>
      </c>
      <c r="J5" s="95">
        <f t="shared" si="1"/>
        <v>416</v>
      </c>
      <c r="K5" s="114">
        <v>69470.104166666657</v>
      </c>
      <c r="L5" s="114">
        <v>28506.313333333332</v>
      </c>
      <c r="M5" s="115">
        <v>149247.52916666667</v>
      </c>
      <c r="N5" s="98">
        <f t="shared" si="2"/>
        <v>247223.94666666666</v>
      </c>
    </row>
    <row r="6" spans="1:14" x14ac:dyDescent="0.2">
      <c r="A6" s="4">
        <v>3</v>
      </c>
      <c r="B6" s="15" t="s">
        <v>6</v>
      </c>
      <c r="C6">
        <v>1043</v>
      </c>
      <c r="D6">
        <v>147</v>
      </c>
      <c r="E6">
        <v>2407</v>
      </c>
      <c r="F6" s="95">
        <f t="shared" si="0"/>
        <v>3597</v>
      </c>
      <c r="G6">
        <v>594</v>
      </c>
      <c r="H6">
        <v>91</v>
      </c>
      <c r="I6">
        <v>1481</v>
      </c>
      <c r="J6" s="95">
        <f t="shared" si="1"/>
        <v>2166</v>
      </c>
      <c r="K6" s="114">
        <v>500565.47666666663</v>
      </c>
      <c r="L6" s="114">
        <v>57495.77166666666</v>
      </c>
      <c r="M6" s="115">
        <v>901600.48333333328</v>
      </c>
      <c r="N6" s="98">
        <f t="shared" si="2"/>
        <v>1459661.7316666665</v>
      </c>
    </row>
    <row r="7" spans="1:14" x14ac:dyDescent="0.2">
      <c r="A7" s="4">
        <v>4</v>
      </c>
      <c r="B7" s="15" t="s">
        <v>7</v>
      </c>
      <c r="C7">
        <v>37</v>
      </c>
      <c r="D7">
        <v>22</v>
      </c>
      <c r="E7">
        <v>254</v>
      </c>
      <c r="F7" s="95">
        <f t="shared" si="0"/>
        <v>313</v>
      </c>
      <c r="G7">
        <v>23</v>
      </c>
      <c r="H7">
        <v>12</v>
      </c>
      <c r="I7">
        <v>147</v>
      </c>
      <c r="J7" s="95">
        <f t="shared" si="1"/>
        <v>182</v>
      </c>
      <c r="K7" s="114">
        <v>17072.520833333332</v>
      </c>
      <c r="L7" s="114">
        <v>8738.8166666666657</v>
      </c>
      <c r="M7" s="115">
        <v>88194.957500000004</v>
      </c>
      <c r="N7" s="98">
        <f t="shared" si="2"/>
        <v>114006.295</v>
      </c>
    </row>
    <row r="8" spans="1:14" x14ac:dyDescent="0.2">
      <c r="A8" s="4">
        <v>5</v>
      </c>
      <c r="B8" s="15" t="s">
        <v>8</v>
      </c>
      <c r="C8">
        <v>32</v>
      </c>
      <c r="D8">
        <v>11</v>
      </c>
      <c r="E8">
        <v>185</v>
      </c>
      <c r="F8" s="95">
        <f t="shared" si="0"/>
        <v>228</v>
      </c>
      <c r="G8">
        <v>20</v>
      </c>
      <c r="H8">
        <v>6</v>
      </c>
      <c r="I8">
        <v>102</v>
      </c>
      <c r="J8" s="95">
        <f t="shared" si="1"/>
        <v>128</v>
      </c>
      <c r="K8" s="114">
        <v>10501.161666666665</v>
      </c>
      <c r="L8" s="114">
        <v>4747.2533333333331</v>
      </c>
      <c r="M8" s="115">
        <v>50840.432499999995</v>
      </c>
      <c r="N8" s="98">
        <f t="shared" si="2"/>
        <v>66088.847499999989</v>
      </c>
    </row>
    <row r="9" spans="1:14" x14ac:dyDescent="0.2">
      <c r="A9" s="4">
        <v>6</v>
      </c>
      <c r="B9" s="15" t="s">
        <v>9</v>
      </c>
      <c r="C9">
        <v>60</v>
      </c>
      <c r="D9">
        <v>26</v>
      </c>
      <c r="E9">
        <v>407</v>
      </c>
      <c r="F9" s="95">
        <f t="shared" si="0"/>
        <v>493</v>
      </c>
      <c r="G9">
        <v>31</v>
      </c>
      <c r="H9">
        <v>17</v>
      </c>
      <c r="I9">
        <v>262</v>
      </c>
      <c r="J9" s="95">
        <f t="shared" si="1"/>
        <v>310</v>
      </c>
      <c r="K9" s="114">
        <v>29143.562499999996</v>
      </c>
      <c r="L9" s="114">
        <v>9995.0499999999993</v>
      </c>
      <c r="M9" s="115">
        <v>149402.99833333332</v>
      </c>
      <c r="N9" s="98">
        <f t="shared" si="2"/>
        <v>188541.61083333331</v>
      </c>
    </row>
    <row r="10" spans="1:14" x14ac:dyDescent="0.2">
      <c r="A10" s="4">
        <v>7</v>
      </c>
      <c r="B10" s="15" t="s">
        <v>10</v>
      </c>
      <c r="C10">
        <v>105</v>
      </c>
      <c r="D10">
        <v>39</v>
      </c>
      <c r="E10">
        <v>248</v>
      </c>
      <c r="F10" s="95">
        <f t="shared" si="0"/>
        <v>392</v>
      </c>
      <c r="G10">
        <v>56</v>
      </c>
      <c r="H10">
        <v>22</v>
      </c>
      <c r="I10">
        <v>143</v>
      </c>
      <c r="J10" s="95">
        <f t="shared" si="1"/>
        <v>221</v>
      </c>
      <c r="K10" s="114">
        <v>41574.769166666665</v>
      </c>
      <c r="L10" s="114">
        <v>13523.249999999998</v>
      </c>
      <c r="M10" s="115">
        <v>80509.270833333328</v>
      </c>
      <c r="N10" s="98">
        <f t="shared" si="2"/>
        <v>135607.28999999998</v>
      </c>
    </row>
    <row r="11" spans="1:14" x14ac:dyDescent="0.2">
      <c r="A11" s="4">
        <v>8</v>
      </c>
      <c r="B11" s="15" t="s">
        <v>11</v>
      </c>
      <c r="C11">
        <v>100</v>
      </c>
      <c r="D11">
        <v>19</v>
      </c>
      <c r="E11">
        <v>473</v>
      </c>
      <c r="F11" s="95">
        <f t="shared" si="0"/>
        <v>592</v>
      </c>
      <c r="G11">
        <v>56</v>
      </c>
      <c r="H11">
        <v>12</v>
      </c>
      <c r="I11">
        <v>281</v>
      </c>
      <c r="J11" s="95">
        <f t="shared" si="1"/>
        <v>349</v>
      </c>
      <c r="K11" s="114">
        <v>46297.831666666665</v>
      </c>
      <c r="L11" s="114">
        <v>6453.8499999999995</v>
      </c>
      <c r="M11" s="115">
        <v>174772.02166666664</v>
      </c>
      <c r="N11" s="98">
        <f t="shared" si="2"/>
        <v>227523.70333333331</v>
      </c>
    </row>
    <row r="12" spans="1:14" x14ac:dyDescent="0.2">
      <c r="A12" s="4">
        <v>9</v>
      </c>
      <c r="B12" s="15" t="s">
        <v>12</v>
      </c>
      <c r="C12">
        <v>34</v>
      </c>
      <c r="D12">
        <v>24</v>
      </c>
      <c r="E12">
        <v>244</v>
      </c>
      <c r="F12" s="95">
        <f t="shared" si="0"/>
        <v>302</v>
      </c>
      <c r="G12">
        <v>21</v>
      </c>
      <c r="H12">
        <v>11</v>
      </c>
      <c r="I12">
        <v>167</v>
      </c>
      <c r="J12" s="95">
        <f t="shared" si="1"/>
        <v>199</v>
      </c>
      <c r="K12" s="114">
        <v>12853.164999999999</v>
      </c>
      <c r="L12" s="114">
        <v>5649.9733333333324</v>
      </c>
      <c r="M12" s="115">
        <v>63623.321666666663</v>
      </c>
      <c r="N12" s="98">
        <f t="shared" si="2"/>
        <v>82126.459999999992</v>
      </c>
    </row>
    <row r="13" spans="1:14" x14ac:dyDescent="0.2">
      <c r="A13" s="4">
        <v>10</v>
      </c>
      <c r="B13" s="15" t="s">
        <v>13</v>
      </c>
      <c r="C13">
        <v>149</v>
      </c>
      <c r="D13">
        <v>47</v>
      </c>
      <c r="E13">
        <v>368</v>
      </c>
      <c r="F13" s="95">
        <f t="shared" si="0"/>
        <v>564</v>
      </c>
      <c r="G13">
        <v>83</v>
      </c>
      <c r="H13">
        <v>23</v>
      </c>
      <c r="I13">
        <v>226</v>
      </c>
      <c r="J13" s="95">
        <f t="shared" si="1"/>
        <v>332</v>
      </c>
      <c r="K13" s="114">
        <v>60899.041666666664</v>
      </c>
      <c r="L13" s="114">
        <v>14821.646666666666</v>
      </c>
      <c r="M13" s="115">
        <v>125296.06916666667</v>
      </c>
      <c r="N13" s="98">
        <f t="shared" si="2"/>
        <v>201016.75750000001</v>
      </c>
    </row>
    <row r="14" spans="1:14" x14ac:dyDescent="0.2">
      <c r="A14" s="4">
        <v>11</v>
      </c>
      <c r="B14" s="15" t="s">
        <v>14</v>
      </c>
      <c r="C14">
        <v>7</v>
      </c>
      <c r="D14">
        <v>0</v>
      </c>
      <c r="E14">
        <v>47</v>
      </c>
      <c r="F14" s="95">
        <f t="shared" si="0"/>
        <v>54</v>
      </c>
      <c r="G14">
        <v>4</v>
      </c>
      <c r="H14">
        <v>0</v>
      </c>
      <c r="I14">
        <v>33</v>
      </c>
      <c r="J14" s="95">
        <f t="shared" si="1"/>
        <v>37</v>
      </c>
      <c r="K14" s="114">
        <v>1882.3999999999999</v>
      </c>
      <c r="L14" s="114">
        <v>0</v>
      </c>
      <c r="M14" s="115">
        <v>9411.7941666666666</v>
      </c>
      <c r="N14" s="98">
        <f t="shared" si="2"/>
        <v>11294.194166666666</v>
      </c>
    </row>
    <row r="15" spans="1:14" x14ac:dyDescent="0.2">
      <c r="A15" s="4">
        <v>12</v>
      </c>
      <c r="B15" s="15" t="s">
        <v>15</v>
      </c>
      <c r="C15">
        <v>153</v>
      </c>
      <c r="D15">
        <v>70</v>
      </c>
      <c r="E15">
        <v>572</v>
      </c>
      <c r="F15" s="95">
        <f t="shared" si="0"/>
        <v>795</v>
      </c>
      <c r="G15">
        <v>83</v>
      </c>
      <c r="H15">
        <v>33</v>
      </c>
      <c r="I15">
        <v>349</v>
      </c>
      <c r="J15" s="95">
        <f t="shared" si="1"/>
        <v>465</v>
      </c>
      <c r="K15" s="114">
        <v>67008.066666666666</v>
      </c>
      <c r="L15" s="114">
        <v>26599.256666666664</v>
      </c>
      <c r="M15" s="115">
        <v>216221.14583333334</v>
      </c>
      <c r="N15" s="98">
        <f t="shared" si="2"/>
        <v>309828.46916666668</v>
      </c>
    </row>
    <row r="16" spans="1:14" x14ac:dyDescent="0.2">
      <c r="A16" s="4">
        <v>13</v>
      </c>
      <c r="B16" s="15" t="s">
        <v>16</v>
      </c>
      <c r="C16">
        <v>235</v>
      </c>
      <c r="D16">
        <v>29</v>
      </c>
      <c r="E16">
        <v>431</v>
      </c>
      <c r="F16" s="95">
        <f t="shared" si="0"/>
        <v>695</v>
      </c>
      <c r="G16">
        <v>127</v>
      </c>
      <c r="H16">
        <v>20</v>
      </c>
      <c r="I16">
        <v>255</v>
      </c>
      <c r="J16" s="95">
        <f t="shared" si="1"/>
        <v>402</v>
      </c>
      <c r="K16" s="114">
        <v>148683.93583333332</v>
      </c>
      <c r="L16" s="114">
        <v>15352.057499999999</v>
      </c>
      <c r="M16" s="115">
        <v>209175.40583333335</v>
      </c>
      <c r="N16" s="98">
        <f t="shared" si="2"/>
        <v>373211.39916666667</v>
      </c>
    </row>
    <row r="17" spans="1:14" x14ac:dyDescent="0.2">
      <c r="A17" s="4">
        <v>14</v>
      </c>
      <c r="B17" s="15" t="s">
        <v>17</v>
      </c>
      <c r="C17">
        <v>14</v>
      </c>
      <c r="D17">
        <v>3</v>
      </c>
      <c r="E17">
        <v>82</v>
      </c>
      <c r="F17" s="95">
        <f t="shared" si="0"/>
        <v>99</v>
      </c>
      <c r="G17">
        <v>9</v>
      </c>
      <c r="H17">
        <v>2</v>
      </c>
      <c r="I17">
        <v>51</v>
      </c>
      <c r="J17" s="95">
        <f t="shared" si="1"/>
        <v>62</v>
      </c>
      <c r="K17" s="114">
        <v>3644.7558333333332</v>
      </c>
      <c r="L17" s="114">
        <v>769.16666666666663</v>
      </c>
      <c r="M17" s="115">
        <v>18080.887500000001</v>
      </c>
      <c r="N17" s="98">
        <f t="shared" si="2"/>
        <v>22494.81</v>
      </c>
    </row>
    <row r="18" spans="1:14" x14ac:dyDescent="0.2">
      <c r="A18" s="4">
        <v>15</v>
      </c>
      <c r="B18" s="15" t="s">
        <v>18</v>
      </c>
      <c r="C18">
        <v>353</v>
      </c>
      <c r="D18">
        <v>132</v>
      </c>
      <c r="E18">
        <v>1010</v>
      </c>
      <c r="F18" s="95">
        <f t="shared" si="0"/>
        <v>1495</v>
      </c>
      <c r="G18">
        <v>196</v>
      </c>
      <c r="H18">
        <v>62</v>
      </c>
      <c r="I18">
        <v>599</v>
      </c>
      <c r="J18" s="95">
        <f t="shared" si="1"/>
        <v>857</v>
      </c>
      <c r="K18" s="114">
        <v>206264.73833333331</v>
      </c>
      <c r="L18" s="114">
        <v>59844.07</v>
      </c>
      <c r="M18" s="115">
        <v>460387.34083333332</v>
      </c>
      <c r="N18" s="98">
        <f t="shared" si="2"/>
        <v>726496.14916666667</v>
      </c>
    </row>
    <row r="19" spans="1:14" x14ac:dyDescent="0.2">
      <c r="A19" s="4">
        <v>16</v>
      </c>
      <c r="B19" s="15" t="s">
        <v>19</v>
      </c>
      <c r="C19">
        <v>1146</v>
      </c>
      <c r="D19">
        <v>173</v>
      </c>
      <c r="E19">
        <v>1722</v>
      </c>
      <c r="F19" s="95">
        <f t="shared" si="0"/>
        <v>3041</v>
      </c>
      <c r="G19">
        <v>655</v>
      </c>
      <c r="H19">
        <v>101</v>
      </c>
      <c r="I19">
        <v>981</v>
      </c>
      <c r="J19" s="95">
        <f t="shared" si="1"/>
        <v>1737</v>
      </c>
      <c r="K19" s="114">
        <v>593062.31833333336</v>
      </c>
      <c r="L19" s="114">
        <v>66552.763333333321</v>
      </c>
      <c r="M19" s="115">
        <v>658709.8158333333</v>
      </c>
      <c r="N19" s="98">
        <f t="shared" si="2"/>
        <v>1318324.8975</v>
      </c>
    </row>
    <row r="20" spans="1:14" x14ac:dyDescent="0.2">
      <c r="A20" s="4">
        <v>17</v>
      </c>
      <c r="B20" s="15" t="s">
        <v>20</v>
      </c>
      <c r="C20">
        <v>5</v>
      </c>
      <c r="D20">
        <v>10</v>
      </c>
      <c r="E20">
        <v>121</v>
      </c>
      <c r="F20" s="95">
        <f t="shared" si="0"/>
        <v>136</v>
      </c>
      <c r="G20">
        <v>4</v>
      </c>
      <c r="H20">
        <v>6</v>
      </c>
      <c r="I20">
        <v>73</v>
      </c>
      <c r="J20" s="95">
        <f t="shared" si="1"/>
        <v>83</v>
      </c>
      <c r="K20" s="114">
        <v>1232.5733333333333</v>
      </c>
      <c r="L20" s="114">
        <v>3765.6016666666665</v>
      </c>
      <c r="M20" s="115">
        <v>29888.484166666665</v>
      </c>
      <c r="N20" s="98">
        <f t="shared" si="2"/>
        <v>34886.659166666665</v>
      </c>
    </row>
    <row r="21" spans="1:14" x14ac:dyDescent="0.2">
      <c r="A21" s="4">
        <v>18</v>
      </c>
      <c r="B21" s="15" t="s">
        <v>21</v>
      </c>
      <c r="C21">
        <v>90</v>
      </c>
      <c r="D21">
        <v>36</v>
      </c>
      <c r="E21">
        <v>250</v>
      </c>
      <c r="F21" s="95">
        <f t="shared" si="0"/>
        <v>376</v>
      </c>
      <c r="G21">
        <v>43</v>
      </c>
      <c r="H21">
        <v>18</v>
      </c>
      <c r="I21">
        <v>128</v>
      </c>
      <c r="J21" s="95">
        <f t="shared" si="1"/>
        <v>189</v>
      </c>
      <c r="K21" s="114">
        <v>25948.043333333331</v>
      </c>
      <c r="L21" s="114">
        <v>11248.38</v>
      </c>
      <c r="M21" s="115">
        <v>62598.759166666663</v>
      </c>
      <c r="N21" s="98">
        <f t="shared" si="2"/>
        <v>99795.182499999995</v>
      </c>
    </row>
    <row r="22" spans="1:14" x14ac:dyDescent="0.2">
      <c r="A22" s="4">
        <v>19</v>
      </c>
      <c r="B22" s="15" t="s">
        <v>22</v>
      </c>
      <c r="C22">
        <v>38</v>
      </c>
      <c r="D22">
        <v>10</v>
      </c>
      <c r="E22">
        <v>223</v>
      </c>
      <c r="F22" s="95">
        <f t="shared" si="0"/>
        <v>271</v>
      </c>
      <c r="G22">
        <v>22</v>
      </c>
      <c r="H22">
        <v>6</v>
      </c>
      <c r="I22">
        <v>121</v>
      </c>
      <c r="J22" s="95">
        <f t="shared" si="1"/>
        <v>149</v>
      </c>
      <c r="K22" s="114">
        <v>14856.887499999999</v>
      </c>
      <c r="L22" s="114">
        <v>2176.5033333333331</v>
      </c>
      <c r="M22" s="115">
        <v>62439.574166666665</v>
      </c>
      <c r="N22" s="98">
        <f t="shared" si="2"/>
        <v>79472.964999999997</v>
      </c>
    </row>
    <row r="23" spans="1:14" x14ac:dyDescent="0.2">
      <c r="A23" s="4">
        <v>20</v>
      </c>
      <c r="B23" s="16" t="s">
        <v>23</v>
      </c>
      <c r="C23">
        <v>7</v>
      </c>
      <c r="D23">
        <v>7</v>
      </c>
      <c r="E23">
        <v>121</v>
      </c>
      <c r="F23" s="95">
        <f t="shared" si="0"/>
        <v>135</v>
      </c>
      <c r="G23">
        <v>4</v>
      </c>
      <c r="H23">
        <v>5</v>
      </c>
      <c r="I23">
        <v>86</v>
      </c>
      <c r="J23" s="95">
        <f t="shared" si="1"/>
        <v>95</v>
      </c>
      <c r="K23" s="114">
        <v>1960.0533333333331</v>
      </c>
      <c r="L23" s="114">
        <v>1817.3566666666666</v>
      </c>
      <c r="M23" s="115">
        <v>39691.285833333335</v>
      </c>
      <c r="N23" s="98">
        <f t="shared" si="2"/>
        <v>43468.695833333331</v>
      </c>
    </row>
    <row r="24" spans="1:14" x14ac:dyDescent="0.2">
      <c r="A24" s="4">
        <v>21</v>
      </c>
      <c r="B24" s="16" t="s">
        <v>24</v>
      </c>
      <c r="C24">
        <v>120</v>
      </c>
      <c r="D24">
        <v>57</v>
      </c>
      <c r="E24">
        <v>502</v>
      </c>
      <c r="F24" s="95">
        <f t="shared" si="0"/>
        <v>679</v>
      </c>
      <c r="G24">
        <v>58</v>
      </c>
      <c r="H24">
        <v>30</v>
      </c>
      <c r="I24">
        <v>300</v>
      </c>
      <c r="J24" s="95">
        <f t="shared" si="1"/>
        <v>388</v>
      </c>
      <c r="K24" s="114">
        <v>34447.724999999999</v>
      </c>
      <c r="L24" s="114">
        <v>15353.086666666666</v>
      </c>
      <c r="M24" s="115">
        <v>139536.67000000001</v>
      </c>
      <c r="N24" s="98">
        <f t="shared" si="2"/>
        <v>189337.48166666669</v>
      </c>
    </row>
    <row r="25" spans="1:14" x14ac:dyDescent="0.2">
      <c r="A25" s="4">
        <v>22</v>
      </c>
      <c r="B25" s="15" t="s">
        <v>25</v>
      </c>
      <c r="C25">
        <v>130</v>
      </c>
      <c r="D25">
        <v>25</v>
      </c>
      <c r="E25">
        <v>560</v>
      </c>
      <c r="F25" s="95">
        <f t="shared" si="0"/>
        <v>715</v>
      </c>
      <c r="G25">
        <v>82</v>
      </c>
      <c r="H25">
        <v>18</v>
      </c>
      <c r="I25">
        <v>349</v>
      </c>
      <c r="J25" s="95">
        <f t="shared" si="1"/>
        <v>449</v>
      </c>
      <c r="K25" s="114">
        <v>43438.51416666666</v>
      </c>
      <c r="L25" s="114">
        <v>7380.8691666666655</v>
      </c>
      <c r="M25" s="115">
        <v>150739.40916666668</v>
      </c>
      <c r="N25" s="98">
        <f t="shared" si="2"/>
        <v>201558.79250000001</v>
      </c>
    </row>
    <row r="26" spans="1:14" x14ac:dyDescent="0.2">
      <c r="A26" s="4">
        <v>23</v>
      </c>
      <c r="B26" s="15" t="s">
        <v>26</v>
      </c>
      <c r="C26">
        <v>14</v>
      </c>
      <c r="D26">
        <v>8</v>
      </c>
      <c r="E26">
        <v>214</v>
      </c>
      <c r="F26" s="95">
        <f t="shared" si="0"/>
        <v>236</v>
      </c>
      <c r="G26">
        <v>8</v>
      </c>
      <c r="H26">
        <v>5</v>
      </c>
      <c r="I26">
        <v>135</v>
      </c>
      <c r="J26" s="95">
        <f t="shared" si="1"/>
        <v>148</v>
      </c>
      <c r="K26" s="114">
        <v>4634.7383333333337</v>
      </c>
      <c r="L26" s="114">
        <v>2842.06</v>
      </c>
      <c r="M26" s="115">
        <v>60283.155833333331</v>
      </c>
      <c r="N26" s="98">
        <f t="shared" si="2"/>
        <v>67759.954166666663</v>
      </c>
    </row>
    <row r="27" spans="1:14" x14ac:dyDescent="0.2">
      <c r="A27" s="4">
        <v>30</v>
      </c>
      <c r="B27" s="15" t="s">
        <v>27</v>
      </c>
      <c r="C27">
        <v>3263</v>
      </c>
      <c r="D27">
        <v>744</v>
      </c>
      <c r="E27">
        <v>1903</v>
      </c>
      <c r="F27" s="95">
        <f t="shared" si="0"/>
        <v>5910</v>
      </c>
      <c r="G27">
        <v>1919</v>
      </c>
      <c r="H27">
        <v>476</v>
      </c>
      <c r="I27">
        <v>1177</v>
      </c>
      <c r="J27" s="95">
        <f t="shared" si="1"/>
        <v>3572</v>
      </c>
      <c r="K27" s="114">
        <v>1470906.6449999998</v>
      </c>
      <c r="L27" s="114">
        <v>287647.93416666664</v>
      </c>
      <c r="M27" s="115">
        <v>668342.14416666667</v>
      </c>
      <c r="N27" s="98">
        <f t="shared" si="2"/>
        <v>2426896.7233333332</v>
      </c>
    </row>
    <row r="28" spans="1:14" x14ac:dyDescent="0.2">
      <c r="A28" s="1"/>
      <c r="B28" s="61" t="s">
        <v>3</v>
      </c>
      <c r="C28" s="103">
        <f t="shared" ref="C28:M28" si="3">SUM(C4:C27)</f>
        <v>7354</v>
      </c>
      <c r="D28" s="103">
        <f t="shared" si="3"/>
        <v>1777</v>
      </c>
      <c r="E28" s="103">
        <f t="shared" si="3"/>
        <v>13043</v>
      </c>
      <c r="F28" s="104">
        <f t="shared" si="3"/>
        <v>22174</v>
      </c>
      <c r="G28" s="103">
        <f t="shared" si="3"/>
        <v>4214</v>
      </c>
      <c r="H28" s="103">
        <f t="shared" si="3"/>
        <v>1052</v>
      </c>
      <c r="I28" s="103">
        <f t="shared" si="3"/>
        <v>7879</v>
      </c>
      <c r="J28" s="104">
        <f t="shared" si="3"/>
        <v>13145</v>
      </c>
      <c r="K28" s="105">
        <f>SUM(K4:K27)</f>
        <v>3420006.709166666</v>
      </c>
      <c r="L28" s="105">
        <f>SUM(L4:L27)</f>
        <v>666847.03083333327</v>
      </c>
      <c r="M28" s="105">
        <f t="shared" si="3"/>
        <v>4629467.8950000005</v>
      </c>
      <c r="N28" s="106">
        <f>SUM(N4:N27)</f>
        <v>8716321.6349999998</v>
      </c>
    </row>
    <row r="30" spans="1:14" x14ac:dyDescent="0.2">
      <c r="M30" s="85"/>
    </row>
  </sheetData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"/>
  <cols>
    <col min="1" max="1" width="4.21875" customWidth="1"/>
    <col min="11" max="11" width="12.33203125" customWidth="1"/>
    <col min="12" max="12" width="12.88671875" customWidth="1"/>
    <col min="13" max="13" width="11.33203125" customWidth="1"/>
    <col min="14" max="14" width="12" customWidth="1"/>
  </cols>
  <sheetData>
    <row r="1" spans="1:14" ht="15.75" x14ac:dyDescent="0.25">
      <c r="D1" s="13" t="s">
        <v>84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57</v>
      </c>
      <c r="D4">
        <v>43</v>
      </c>
      <c r="E4">
        <v>241</v>
      </c>
      <c r="F4" s="95">
        <f t="shared" ref="F4:F27" si="0">SUM(C4:E4)</f>
        <v>341</v>
      </c>
      <c r="G4">
        <v>26</v>
      </c>
      <c r="H4">
        <v>22</v>
      </c>
      <c r="I4">
        <v>152</v>
      </c>
      <c r="J4" s="95">
        <f t="shared" ref="J4:J27" si="1">SUM(G4:I4)</f>
        <v>200</v>
      </c>
      <c r="K4" s="114">
        <v>14333.3233</v>
      </c>
      <c r="L4" s="114">
        <v>13052.314200000001</v>
      </c>
      <c r="M4" s="115">
        <v>58796.627500000002</v>
      </c>
      <c r="N4" s="98">
        <f t="shared" ref="N4:N27" si="2">SUM(K4:M4)</f>
        <v>86182.264999999999</v>
      </c>
    </row>
    <row r="5" spans="1:14" x14ac:dyDescent="0.2">
      <c r="A5" s="4">
        <v>2</v>
      </c>
      <c r="B5" s="15" t="s">
        <v>5</v>
      </c>
      <c r="C5">
        <v>174</v>
      </c>
      <c r="D5">
        <v>82</v>
      </c>
      <c r="E5">
        <v>438</v>
      </c>
      <c r="F5" s="95">
        <f t="shared" si="0"/>
        <v>694</v>
      </c>
      <c r="G5">
        <v>94</v>
      </c>
      <c r="H5">
        <v>49</v>
      </c>
      <c r="I5">
        <v>268</v>
      </c>
      <c r="J5" s="95">
        <f t="shared" si="1"/>
        <v>411</v>
      </c>
      <c r="K5" s="114">
        <v>62733.395799999998</v>
      </c>
      <c r="L5" s="114">
        <v>27061.97</v>
      </c>
      <c r="M5" s="115">
        <v>143348.12899999999</v>
      </c>
      <c r="N5" s="98">
        <f t="shared" si="2"/>
        <v>233143.49479999999</v>
      </c>
    </row>
    <row r="6" spans="1:14" x14ac:dyDescent="0.2">
      <c r="A6" s="4">
        <v>3</v>
      </c>
      <c r="B6" s="15" t="s">
        <v>6</v>
      </c>
      <c r="C6">
        <v>1007</v>
      </c>
      <c r="D6">
        <v>147</v>
      </c>
      <c r="E6">
        <v>2282</v>
      </c>
      <c r="F6" s="95">
        <f t="shared" si="0"/>
        <v>3436</v>
      </c>
      <c r="G6">
        <v>570</v>
      </c>
      <c r="H6">
        <v>88</v>
      </c>
      <c r="I6">
        <v>1395</v>
      </c>
      <c r="J6" s="95">
        <f t="shared" si="1"/>
        <v>2053</v>
      </c>
      <c r="K6" s="114">
        <v>476941.71399999998</v>
      </c>
      <c r="L6" s="114">
        <v>57597.886700000003</v>
      </c>
      <c r="M6" s="115">
        <v>836415.09199999995</v>
      </c>
      <c r="N6" s="98">
        <f t="shared" si="2"/>
        <v>1370954.6927</v>
      </c>
    </row>
    <row r="7" spans="1:14" x14ac:dyDescent="0.2">
      <c r="A7" s="4">
        <v>4</v>
      </c>
      <c r="B7" s="15" t="s">
        <v>7</v>
      </c>
      <c r="C7">
        <v>37</v>
      </c>
      <c r="D7">
        <v>19</v>
      </c>
      <c r="E7">
        <v>237</v>
      </c>
      <c r="F7" s="95">
        <f t="shared" si="0"/>
        <v>293</v>
      </c>
      <c r="G7">
        <v>22</v>
      </c>
      <c r="H7">
        <v>9</v>
      </c>
      <c r="I7">
        <v>136</v>
      </c>
      <c r="J7" s="95">
        <f t="shared" si="1"/>
        <v>167</v>
      </c>
      <c r="K7" s="114">
        <v>18000.785800000001</v>
      </c>
      <c r="L7" s="114">
        <v>7538.8408300000001</v>
      </c>
      <c r="M7" s="115">
        <v>81076.460800000001</v>
      </c>
      <c r="N7" s="98">
        <f t="shared" si="2"/>
        <v>106616.08743</v>
      </c>
    </row>
    <row r="8" spans="1:14" x14ac:dyDescent="0.2">
      <c r="A8" s="4">
        <v>5</v>
      </c>
      <c r="B8" s="15" t="s">
        <v>8</v>
      </c>
      <c r="C8">
        <v>27</v>
      </c>
      <c r="D8">
        <v>6</v>
      </c>
      <c r="E8">
        <v>186</v>
      </c>
      <c r="F8" s="95">
        <f t="shared" si="0"/>
        <v>219</v>
      </c>
      <c r="G8">
        <v>17</v>
      </c>
      <c r="H8">
        <v>3</v>
      </c>
      <c r="I8">
        <v>103</v>
      </c>
      <c r="J8" s="95">
        <f t="shared" si="1"/>
        <v>123</v>
      </c>
      <c r="K8" s="114">
        <v>7425.0366700000004</v>
      </c>
      <c r="L8" s="114">
        <v>1901.25</v>
      </c>
      <c r="M8" s="115">
        <v>50049.523300000001</v>
      </c>
      <c r="N8" s="98">
        <f t="shared" si="2"/>
        <v>59375.809970000002</v>
      </c>
    </row>
    <row r="9" spans="1:14" x14ac:dyDescent="0.2">
      <c r="A9" s="4">
        <v>6</v>
      </c>
      <c r="B9" s="15" t="s">
        <v>9</v>
      </c>
      <c r="C9">
        <v>59</v>
      </c>
      <c r="D9">
        <v>27</v>
      </c>
      <c r="E9">
        <v>379</v>
      </c>
      <c r="F9" s="95">
        <f t="shared" si="0"/>
        <v>465</v>
      </c>
      <c r="G9">
        <v>29</v>
      </c>
      <c r="H9">
        <v>19</v>
      </c>
      <c r="I9">
        <v>243</v>
      </c>
      <c r="J9" s="95">
        <f t="shared" si="1"/>
        <v>291</v>
      </c>
      <c r="K9" s="114">
        <v>27899.603299999999</v>
      </c>
      <c r="L9" s="114">
        <v>11982.035</v>
      </c>
      <c r="M9" s="115">
        <v>135678.06400000001</v>
      </c>
      <c r="N9" s="98">
        <f t="shared" si="2"/>
        <v>175559.7023</v>
      </c>
    </row>
    <row r="10" spans="1:14" x14ac:dyDescent="0.2">
      <c r="A10" s="4">
        <v>7</v>
      </c>
      <c r="B10" s="15" t="s">
        <v>10</v>
      </c>
      <c r="C10">
        <v>106</v>
      </c>
      <c r="D10">
        <v>37</v>
      </c>
      <c r="E10">
        <v>238</v>
      </c>
      <c r="F10" s="95">
        <f t="shared" si="0"/>
        <v>381</v>
      </c>
      <c r="G10">
        <v>58</v>
      </c>
      <c r="H10">
        <v>21</v>
      </c>
      <c r="I10">
        <v>134</v>
      </c>
      <c r="J10" s="95">
        <f t="shared" si="1"/>
        <v>213</v>
      </c>
      <c r="K10" s="114">
        <v>40472.022499999999</v>
      </c>
      <c r="L10" s="114">
        <v>11967.626700000001</v>
      </c>
      <c r="M10" s="115">
        <v>75904.995800000004</v>
      </c>
      <c r="N10" s="98">
        <f t="shared" si="2"/>
        <v>128344.645</v>
      </c>
    </row>
    <row r="11" spans="1:14" x14ac:dyDescent="0.2">
      <c r="A11" s="4">
        <v>8</v>
      </c>
      <c r="B11" s="15" t="s">
        <v>11</v>
      </c>
      <c r="C11">
        <v>107</v>
      </c>
      <c r="D11">
        <v>29</v>
      </c>
      <c r="E11">
        <v>441</v>
      </c>
      <c r="F11" s="95">
        <f t="shared" si="0"/>
        <v>577</v>
      </c>
      <c r="G11">
        <v>63</v>
      </c>
      <c r="H11">
        <v>16</v>
      </c>
      <c r="I11">
        <v>260</v>
      </c>
      <c r="J11" s="95">
        <f t="shared" si="1"/>
        <v>339</v>
      </c>
      <c r="K11" s="114">
        <v>47846.944199999998</v>
      </c>
      <c r="L11" s="114">
        <v>9748.5375000000004</v>
      </c>
      <c r="M11" s="115">
        <v>161847.86600000001</v>
      </c>
      <c r="N11" s="98">
        <f t="shared" si="2"/>
        <v>219443.34770000001</v>
      </c>
    </row>
    <row r="12" spans="1:14" x14ac:dyDescent="0.2">
      <c r="A12" s="4">
        <v>9</v>
      </c>
      <c r="B12" s="15" t="s">
        <v>12</v>
      </c>
      <c r="C12">
        <v>36</v>
      </c>
      <c r="D12">
        <v>24</v>
      </c>
      <c r="E12">
        <v>238</v>
      </c>
      <c r="F12" s="95">
        <f t="shared" si="0"/>
        <v>298</v>
      </c>
      <c r="G12">
        <v>21</v>
      </c>
      <c r="H12">
        <v>12</v>
      </c>
      <c r="I12">
        <v>161</v>
      </c>
      <c r="J12" s="95">
        <f t="shared" si="1"/>
        <v>194</v>
      </c>
      <c r="K12" s="114">
        <v>11232.3033</v>
      </c>
      <c r="L12" s="114">
        <v>5530.6658299999999</v>
      </c>
      <c r="M12" s="115">
        <v>60893.0942</v>
      </c>
      <c r="N12" s="98">
        <f t="shared" si="2"/>
        <v>77656.063330000004</v>
      </c>
    </row>
    <row r="13" spans="1:14" x14ac:dyDescent="0.2">
      <c r="A13" s="4">
        <v>10</v>
      </c>
      <c r="B13" s="15" t="s">
        <v>13</v>
      </c>
      <c r="C13">
        <v>167</v>
      </c>
      <c r="D13">
        <v>35</v>
      </c>
      <c r="E13">
        <v>344</v>
      </c>
      <c r="F13" s="95">
        <f t="shared" si="0"/>
        <v>546</v>
      </c>
      <c r="G13">
        <v>85</v>
      </c>
      <c r="H13">
        <v>19</v>
      </c>
      <c r="I13">
        <v>212</v>
      </c>
      <c r="J13" s="95">
        <f t="shared" si="1"/>
        <v>316</v>
      </c>
      <c r="K13" s="114">
        <v>67955.181700000001</v>
      </c>
      <c r="L13" s="114">
        <v>11234.6217</v>
      </c>
      <c r="M13" s="115">
        <v>107636.49</v>
      </c>
      <c r="N13" s="98">
        <f t="shared" si="2"/>
        <v>186826.29340000002</v>
      </c>
    </row>
    <row r="14" spans="1:14" x14ac:dyDescent="0.2">
      <c r="A14" s="4">
        <v>11</v>
      </c>
      <c r="B14" s="15" t="s">
        <v>14</v>
      </c>
      <c r="C14">
        <v>9</v>
      </c>
      <c r="D14">
        <v>0</v>
      </c>
      <c r="E14">
        <v>49</v>
      </c>
      <c r="F14" s="95">
        <f t="shared" si="0"/>
        <v>58</v>
      </c>
      <c r="G14">
        <v>5</v>
      </c>
      <c r="H14">
        <v>0</v>
      </c>
      <c r="I14">
        <v>33</v>
      </c>
      <c r="J14" s="95">
        <f t="shared" si="1"/>
        <v>38</v>
      </c>
      <c r="K14" s="114">
        <v>2684.91167</v>
      </c>
      <c r="L14" s="114">
        <v>0</v>
      </c>
      <c r="M14" s="115">
        <v>9885.2216700000008</v>
      </c>
      <c r="N14" s="98">
        <f t="shared" si="2"/>
        <v>12570.13334</v>
      </c>
    </row>
    <row r="15" spans="1:14" x14ac:dyDescent="0.2">
      <c r="A15" s="4">
        <v>12</v>
      </c>
      <c r="B15" s="15" t="s">
        <v>15</v>
      </c>
      <c r="C15">
        <v>144</v>
      </c>
      <c r="D15">
        <v>69</v>
      </c>
      <c r="E15">
        <v>550</v>
      </c>
      <c r="F15" s="95">
        <f t="shared" si="0"/>
        <v>763</v>
      </c>
      <c r="G15">
        <v>78</v>
      </c>
      <c r="H15">
        <v>32</v>
      </c>
      <c r="I15">
        <v>341</v>
      </c>
      <c r="J15" s="95">
        <f t="shared" si="1"/>
        <v>451</v>
      </c>
      <c r="K15" s="114">
        <v>67290.274999999994</v>
      </c>
      <c r="L15" s="114">
        <v>25665.650799999999</v>
      </c>
      <c r="M15" s="115">
        <v>202668.74299999999</v>
      </c>
      <c r="N15" s="98">
        <f t="shared" si="2"/>
        <v>295624.66879999998</v>
      </c>
    </row>
    <row r="16" spans="1:14" x14ac:dyDescent="0.2">
      <c r="A16" s="4">
        <v>13</v>
      </c>
      <c r="B16" s="15" t="s">
        <v>16</v>
      </c>
      <c r="C16">
        <v>240</v>
      </c>
      <c r="D16">
        <v>30</v>
      </c>
      <c r="E16">
        <v>420</v>
      </c>
      <c r="F16" s="95">
        <f t="shared" si="0"/>
        <v>690</v>
      </c>
      <c r="G16">
        <v>135</v>
      </c>
      <c r="H16">
        <v>20</v>
      </c>
      <c r="I16">
        <v>237</v>
      </c>
      <c r="J16" s="95">
        <f t="shared" si="1"/>
        <v>392</v>
      </c>
      <c r="K16" s="114">
        <v>150309.272</v>
      </c>
      <c r="L16" s="114">
        <v>15065.786700000001</v>
      </c>
      <c r="M16" s="115">
        <v>192490.53400000001</v>
      </c>
      <c r="N16" s="98">
        <f t="shared" si="2"/>
        <v>357865.59270000004</v>
      </c>
    </row>
    <row r="17" spans="1:14" x14ac:dyDescent="0.2">
      <c r="A17" s="4">
        <v>14</v>
      </c>
      <c r="B17" s="15" t="s">
        <v>17</v>
      </c>
      <c r="C17">
        <v>15</v>
      </c>
      <c r="D17">
        <v>4</v>
      </c>
      <c r="E17">
        <v>79</v>
      </c>
      <c r="F17" s="95">
        <f t="shared" si="0"/>
        <v>98</v>
      </c>
      <c r="G17">
        <v>9</v>
      </c>
      <c r="H17">
        <v>3</v>
      </c>
      <c r="I17">
        <v>48</v>
      </c>
      <c r="J17" s="95">
        <f t="shared" si="1"/>
        <v>60</v>
      </c>
      <c r="K17" s="114">
        <v>2612.4691699999998</v>
      </c>
      <c r="L17" s="114">
        <v>1041.0074999999999</v>
      </c>
      <c r="M17" s="115">
        <v>16387.994999999999</v>
      </c>
      <c r="N17" s="98">
        <f t="shared" si="2"/>
        <v>20041.471669999999</v>
      </c>
    </row>
    <row r="18" spans="1:14" x14ac:dyDescent="0.2">
      <c r="A18" s="4">
        <v>15</v>
      </c>
      <c r="B18" s="15" t="s">
        <v>18</v>
      </c>
      <c r="C18">
        <v>361</v>
      </c>
      <c r="D18">
        <v>138</v>
      </c>
      <c r="E18">
        <v>924</v>
      </c>
      <c r="F18" s="95">
        <f t="shared" si="0"/>
        <v>1423</v>
      </c>
      <c r="G18">
        <v>198</v>
      </c>
      <c r="H18">
        <v>65</v>
      </c>
      <c r="I18">
        <v>546</v>
      </c>
      <c r="J18" s="95">
        <f t="shared" si="1"/>
        <v>809</v>
      </c>
      <c r="K18" s="114">
        <v>205398.516</v>
      </c>
      <c r="L18" s="114">
        <v>63930.706700000002</v>
      </c>
      <c r="M18" s="115">
        <v>414492.86700000003</v>
      </c>
      <c r="N18" s="98">
        <f t="shared" si="2"/>
        <v>683822.08970000001</v>
      </c>
    </row>
    <row r="19" spans="1:14" x14ac:dyDescent="0.2">
      <c r="A19" s="4">
        <v>16</v>
      </c>
      <c r="B19" s="15" t="s">
        <v>19</v>
      </c>
      <c r="C19">
        <v>1183</v>
      </c>
      <c r="D19">
        <v>175</v>
      </c>
      <c r="E19">
        <v>1687</v>
      </c>
      <c r="F19" s="95">
        <f t="shared" si="0"/>
        <v>3045</v>
      </c>
      <c r="G19">
        <v>685</v>
      </c>
      <c r="H19">
        <v>100</v>
      </c>
      <c r="I19">
        <v>964</v>
      </c>
      <c r="J19" s="95">
        <f t="shared" si="1"/>
        <v>1749</v>
      </c>
      <c r="K19" s="114">
        <v>609548.96200000006</v>
      </c>
      <c r="L19" s="114">
        <v>64225.438300000002</v>
      </c>
      <c r="M19" s="115">
        <v>628775.48499999999</v>
      </c>
      <c r="N19" s="98">
        <f t="shared" si="2"/>
        <v>1302549.8853000002</v>
      </c>
    </row>
    <row r="20" spans="1:14" x14ac:dyDescent="0.2">
      <c r="A20" s="4">
        <v>17</v>
      </c>
      <c r="B20" s="15" t="s">
        <v>20</v>
      </c>
      <c r="C20">
        <v>9</v>
      </c>
      <c r="D20">
        <v>11</v>
      </c>
      <c r="E20">
        <v>114</v>
      </c>
      <c r="F20" s="95">
        <f t="shared" si="0"/>
        <v>134</v>
      </c>
      <c r="G20">
        <v>5</v>
      </c>
      <c r="H20">
        <v>7</v>
      </c>
      <c r="I20">
        <v>70</v>
      </c>
      <c r="J20" s="95">
        <f t="shared" si="1"/>
        <v>82</v>
      </c>
      <c r="K20" s="114">
        <v>1584.0283300000001</v>
      </c>
      <c r="L20" s="114">
        <v>3975.14</v>
      </c>
      <c r="M20" s="115">
        <v>27910.3825</v>
      </c>
      <c r="N20" s="98">
        <f t="shared" si="2"/>
        <v>33469.55083</v>
      </c>
    </row>
    <row r="21" spans="1:14" x14ac:dyDescent="0.2">
      <c r="A21" s="4">
        <v>18</v>
      </c>
      <c r="B21" s="15" t="s">
        <v>21</v>
      </c>
      <c r="C21">
        <v>99</v>
      </c>
      <c r="D21">
        <v>25</v>
      </c>
      <c r="E21">
        <v>252</v>
      </c>
      <c r="F21" s="95">
        <f t="shared" si="0"/>
        <v>376</v>
      </c>
      <c r="G21">
        <v>48</v>
      </c>
      <c r="H21">
        <v>15</v>
      </c>
      <c r="I21">
        <v>132</v>
      </c>
      <c r="J21" s="95">
        <f t="shared" si="1"/>
        <v>195</v>
      </c>
      <c r="K21" s="114">
        <v>25032.084999999999</v>
      </c>
      <c r="L21" s="114">
        <v>6394.5483299999996</v>
      </c>
      <c r="M21" s="115">
        <v>62852.194199999998</v>
      </c>
      <c r="N21" s="98">
        <f t="shared" si="2"/>
        <v>94278.827529999995</v>
      </c>
    </row>
    <row r="22" spans="1:14" x14ac:dyDescent="0.2">
      <c r="A22" s="4">
        <v>19</v>
      </c>
      <c r="B22" s="15" t="s">
        <v>22</v>
      </c>
      <c r="C22">
        <v>46</v>
      </c>
      <c r="D22">
        <v>9</v>
      </c>
      <c r="E22">
        <v>210</v>
      </c>
      <c r="F22" s="95">
        <f t="shared" si="0"/>
        <v>265</v>
      </c>
      <c r="G22">
        <v>25</v>
      </c>
      <c r="H22">
        <v>5</v>
      </c>
      <c r="I22">
        <v>112</v>
      </c>
      <c r="J22" s="95">
        <f t="shared" si="1"/>
        <v>142</v>
      </c>
      <c r="K22" s="114">
        <v>16116.9992</v>
      </c>
      <c r="L22" s="114">
        <v>2468.8733299999999</v>
      </c>
      <c r="M22" s="115">
        <v>57156.179199999999</v>
      </c>
      <c r="N22" s="98">
        <f t="shared" si="2"/>
        <v>75742.051730000007</v>
      </c>
    </row>
    <row r="23" spans="1:14" x14ac:dyDescent="0.2">
      <c r="A23" s="4">
        <v>20</v>
      </c>
      <c r="B23" s="16" t="s">
        <v>23</v>
      </c>
      <c r="C23">
        <v>10</v>
      </c>
      <c r="D23">
        <v>9</v>
      </c>
      <c r="E23">
        <v>124</v>
      </c>
      <c r="F23" s="95">
        <f t="shared" si="0"/>
        <v>143</v>
      </c>
      <c r="G23">
        <v>6</v>
      </c>
      <c r="H23">
        <v>6</v>
      </c>
      <c r="I23">
        <v>86</v>
      </c>
      <c r="J23" s="95">
        <f t="shared" si="1"/>
        <v>98</v>
      </c>
      <c r="K23" s="114">
        <v>2222.8375000000001</v>
      </c>
      <c r="L23" s="114">
        <v>2551.835</v>
      </c>
      <c r="M23" s="115">
        <v>38812.410000000003</v>
      </c>
      <c r="N23" s="98">
        <f t="shared" si="2"/>
        <v>43587.082500000004</v>
      </c>
    </row>
    <row r="24" spans="1:14" x14ac:dyDescent="0.2">
      <c r="A24" s="4">
        <v>21</v>
      </c>
      <c r="B24" s="16" t="s">
        <v>24</v>
      </c>
      <c r="C24">
        <v>122</v>
      </c>
      <c r="D24">
        <v>56</v>
      </c>
      <c r="E24">
        <v>477</v>
      </c>
      <c r="F24" s="95">
        <f t="shared" si="0"/>
        <v>655</v>
      </c>
      <c r="G24">
        <v>59</v>
      </c>
      <c r="H24">
        <v>30</v>
      </c>
      <c r="I24">
        <v>282</v>
      </c>
      <c r="J24" s="95">
        <f t="shared" si="1"/>
        <v>371</v>
      </c>
      <c r="K24" s="114">
        <v>32985.019200000002</v>
      </c>
      <c r="L24" s="114">
        <v>14900.3833</v>
      </c>
      <c r="M24" s="115">
        <v>118952.27499999999</v>
      </c>
      <c r="N24" s="98">
        <f t="shared" si="2"/>
        <v>166837.67749999999</v>
      </c>
    </row>
    <row r="25" spans="1:14" x14ac:dyDescent="0.2">
      <c r="A25" s="4">
        <v>22</v>
      </c>
      <c r="B25" s="15" t="s">
        <v>25</v>
      </c>
      <c r="C25">
        <v>129</v>
      </c>
      <c r="D25">
        <v>28</v>
      </c>
      <c r="E25">
        <v>527</v>
      </c>
      <c r="F25" s="95">
        <f t="shared" si="0"/>
        <v>684</v>
      </c>
      <c r="G25">
        <v>77</v>
      </c>
      <c r="H25">
        <v>17</v>
      </c>
      <c r="I25">
        <v>329</v>
      </c>
      <c r="J25" s="95">
        <f t="shared" si="1"/>
        <v>423</v>
      </c>
      <c r="K25" s="114">
        <v>40644.8033</v>
      </c>
      <c r="L25" s="114">
        <v>7740.2</v>
      </c>
      <c r="M25" s="115">
        <v>139253.23699999999</v>
      </c>
      <c r="N25" s="98">
        <f t="shared" si="2"/>
        <v>187638.2403</v>
      </c>
    </row>
    <row r="26" spans="1:14" x14ac:dyDescent="0.2">
      <c r="A26" s="4">
        <v>23</v>
      </c>
      <c r="B26" s="15" t="s">
        <v>26</v>
      </c>
      <c r="C26">
        <v>20</v>
      </c>
      <c r="D26">
        <v>8</v>
      </c>
      <c r="E26">
        <v>212</v>
      </c>
      <c r="F26" s="95">
        <f t="shared" si="0"/>
        <v>240</v>
      </c>
      <c r="G26">
        <v>11</v>
      </c>
      <c r="H26">
        <v>5</v>
      </c>
      <c r="I26">
        <v>133</v>
      </c>
      <c r="J26" s="95">
        <f t="shared" si="1"/>
        <v>149</v>
      </c>
      <c r="K26" s="114">
        <v>5312.4825000000001</v>
      </c>
      <c r="L26" s="114">
        <v>2666.3866699999999</v>
      </c>
      <c r="M26" s="115">
        <v>57746.075799999999</v>
      </c>
      <c r="N26" s="98">
        <f t="shared" si="2"/>
        <v>65724.944969999997</v>
      </c>
    </row>
    <row r="27" spans="1:14" x14ac:dyDescent="0.2">
      <c r="A27" s="4">
        <v>30</v>
      </c>
      <c r="B27" s="15" t="s">
        <v>27</v>
      </c>
      <c r="C27">
        <v>3306</v>
      </c>
      <c r="D27">
        <v>756</v>
      </c>
      <c r="E27">
        <v>1830</v>
      </c>
      <c r="F27" s="95">
        <f t="shared" si="0"/>
        <v>5892</v>
      </c>
      <c r="G27">
        <v>1932</v>
      </c>
      <c r="H27">
        <v>483</v>
      </c>
      <c r="I27">
        <v>1120</v>
      </c>
      <c r="J27" s="95">
        <f t="shared" si="1"/>
        <v>3535</v>
      </c>
      <c r="K27" s="114">
        <v>1477551.83</v>
      </c>
      <c r="L27" s="114">
        <v>284938.83199999999</v>
      </c>
      <c r="M27" s="115">
        <v>628586.28099999996</v>
      </c>
      <c r="N27" s="98">
        <f t="shared" si="2"/>
        <v>2391076.943</v>
      </c>
    </row>
    <row r="28" spans="1:14" x14ac:dyDescent="0.2">
      <c r="A28" s="1"/>
      <c r="B28" s="61" t="s">
        <v>3</v>
      </c>
      <c r="C28" s="103">
        <f t="shared" ref="C28:M28" si="3">SUM(C4:C27)</f>
        <v>7470</v>
      </c>
      <c r="D28" s="103">
        <f t="shared" si="3"/>
        <v>1767</v>
      </c>
      <c r="E28" s="103">
        <f t="shared" si="3"/>
        <v>12479</v>
      </c>
      <c r="F28" s="104">
        <f t="shared" si="3"/>
        <v>21716</v>
      </c>
      <c r="G28" s="103">
        <f t="shared" si="3"/>
        <v>4258</v>
      </c>
      <c r="H28" s="103">
        <f t="shared" si="3"/>
        <v>1046</v>
      </c>
      <c r="I28" s="103">
        <f t="shared" si="3"/>
        <v>7497</v>
      </c>
      <c r="J28" s="104">
        <f t="shared" si="3"/>
        <v>12801</v>
      </c>
      <c r="K28" s="105">
        <f>SUM(K4:K27)</f>
        <v>3414134.8014399996</v>
      </c>
      <c r="L28" s="105">
        <f>SUM(L4:L27)</f>
        <v>653180.53709</v>
      </c>
      <c r="M28" s="105">
        <f t="shared" si="3"/>
        <v>4307616.2229699995</v>
      </c>
      <c r="N28" s="106">
        <f>SUM(N4:N27)</f>
        <v>8374931.5614999998</v>
      </c>
    </row>
    <row r="30" spans="1:14" x14ac:dyDescent="0.2">
      <c r="M30" s="8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sqref="A1:XFD1048576"/>
    </sheetView>
  </sheetViews>
  <sheetFormatPr defaultRowHeight="15" x14ac:dyDescent="0.2"/>
  <cols>
    <col min="1" max="1" width="4.21875" customWidth="1"/>
    <col min="11" max="11" width="12.33203125" customWidth="1"/>
    <col min="12" max="12" width="12.88671875" customWidth="1"/>
    <col min="13" max="13" width="11.33203125" customWidth="1"/>
    <col min="14" max="14" width="12" customWidth="1"/>
  </cols>
  <sheetData>
    <row r="1" spans="1:14" ht="15.75" x14ac:dyDescent="0.25">
      <c r="D1" s="13" t="s">
        <v>85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51</v>
      </c>
      <c r="D4">
        <v>49</v>
      </c>
      <c r="E4">
        <v>241</v>
      </c>
      <c r="F4" s="95">
        <f t="shared" ref="F4:F27" si="0">SUM(C4:E4)</f>
        <v>341</v>
      </c>
      <c r="G4">
        <v>24</v>
      </c>
      <c r="H4">
        <v>24</v>
      </c>
      <c r="I4">
        <v>155</v>
      </c>
      <c r="J4" s="95">
        <f t="shared" ref="J4:J27" si="1">SUM(G4:I4)</f>
        <v>203</v>
      </c>
      <c r="K4" s="114">
        <v>9852.2016700000004</v>
      </c>
      <c r="L4" s="114">
        <v>11692.1242</v>
      </c>
      <c r="M4" s="115">
        <v>44588.764999999999</v>
      </c>
      <c r="N4" s="98">
        <f t="shared" ref="N4:N27" si="2">SUM(K4:M4)</f>
        <v>66133.09087</v>
      </c>
    </row>
    <row r="5" spans="1:14" x14ac:dyDescent="0.2">
      <c r="A5" s="4">
        <v>2</v>
      </c>
      <c r="B5" s="15" t="s">
        <v>5</v>
      </c>
      <c r="C5">
        <v>163</v>
      </c>
      <c r="D5">
        <v>83</v>
      </c>
      <c r="E5">
        <v>392</v>
      </c>
      <c r="F5" s="95">
        <f t="shared" si="0"/>
        <v>638</v>
      </c>
      <c r="G5">
        <v>94</v>
      </c>
      <c r="H5">
        <v>49</v>
      </c>
      <c r="I5">
        <v>241</v>
      </c>
      <c r="J5" s="95">
        <f t="shared" si="1"/>
        <v>384</v>
      </c>
      <c r="K5" s="114">
        <v>54913.495000000003</v>
      </c>
      <c r="L5" s="114">
        <v>26286.043300000001</v>
      </c>
      <c r="M5" s="115">
        <v>115905.27</v>
      </c>
      <c r="N5" s="98">
        <f t="shared" si="2"/>
        <v>197104.8083</v>
      </c>
    </row>
    <row r="6" spans="1:14" x14ac:dyDescent="0.2">
      <c r="A6" s="4">
        <v>3</v>
      </c>
      <c r="B6" s="15" t="s">
        <v>6</v>
      </c>
      <c r="C6">
        <v>1105</v>
      </c>
      <c r="D6">
        <v>186</v>
      </c>
      <c r="E6">
        <v>2337</v>
      </c>
      <c r="F6" s="95">
        <f t="shared" si="0"/>
        <v>3628</v>
      </c>
      <c r="G6">
        <v>646</v>
      </c>
      <c r="H6">
        <v>112</v>
      </c>
      <c r="I6">
        <v>1430</v>
      </c>
      <c r="J6" s="95">
        <f t="shared" si="1"/>
        <v>2188</v>
      </c>
      <c r="K6" s="114">
        <v>449456.46399999998</v>
      </c>
      <c r="L6" s="114">
        <v>67343.791700000002</v>
      </c>
      <c r="M6" s="115">
        <v>755259.06099999999</v>
      </c>
      <c r="N6" s="98">
        <f t="shared" si="2"/>
        <v>1272059.3166999999</v>
      </c>
    </row>
    <row r="7" spans="1:14" x14ac:dyDescent="0.2">
      <c r="A7" s="4">
        <v>4</v>
      </c>
      <c r="B7" s="15" t="s">
        <v>7</v>
      </c>
      <c r="C7">
        <v>39</v>
      </c>
      <c r="D7">
        <v>20</v>
      </c>
      <c r="E7">
        <v>237</v>
      </c>
      <c r="F7" s="95">
        <f t="shared" si="0"/>
        <v>296</v>
      </c>
      <c r="G7">
        <v>23</v>
      </c>
      <c r="H7">
        <v>10</v>
      </c>
      <c r="I7">
        <v>137</v>
      </c>
      <c r="J7" s="95">
        <f t="shared" si="1"/>
        <v>170</v>
      </c>
      <c r="K7" s="114">
        <v>15880.9517</v>
      </c>
      <c r="L7" s="114">
        <v>7953.1075000000001</v>
      </c>
      <c r="M7" s="115">
        <v>69818.8508</v>
      </c>
      <c r="N7" s="98">
        <f t="shared" si="2"/>
        <v>93652.91</v>
      </c>
    </row>
    <row r="8" spans="1:14" x14ac:dyDescent="0.2">
      <c r="A8" s="4">
        <v>5</v>
      </c>
      <c r="B8" s="15" t="s">
        <v>8</v>
      </c>
      <c r="C8">
        <v>15</v>
      </c>
      <c r="D8">
        <v>8</v>
      </c>
      <c r="E8">
        <v>173</v>
      </c>
      <c r="F8" s="95">
        <f t="shared" si="0"/>
        <v>196</v>
      </c>
      <c r="G8">
        <v>11</v>
      </c>
      <c r="H8">
        <v>6</v>
      </c>
      <c r="I8">
        <v>98</v>
      </c>
      <c r="J8" s="95">
        <f t="shared" si="1"/>
        <v>115</v>
      </c>
      <c r="K8" s="114">
        <v>3122.9033300000001</v>
      </c>
      <c r="L8" s="114">
        <v>1418.4516699999999</v>
      </c>
      <c r="M8" s="115">
        <v>35263.453300000001</v>
      </c>
      <c r="N8" s="98">
        <f t="shared" si="2"/>
        <v>39804.808300000004</v>
      </c>
    </row>
    <row r="9" spans="1:14" x14ac:dyDescent="0.2">
      <c r="A9" s="4">
        <v>6</v>
      </c>
      <c r="B9" s="15" t="s">
        <v>9</v>
      </c>
      <c r="C9">
        <v>58</v>
      </c>
      <c r="D9">
        <v>26</v>
      </c>
      <c r="E9">
        <v>365</v>
      </c>
      <c r="F9" s="95">
        <f t="shared" si="0"/>
        <v>449</v>
      </c>
      <c r="G9">
        <v>32</v>
      </c>
      <c r="H9">
        <v>18</v>
      </c>
      <c r="I9">
        <v>236</v>
      </c>
      <c r="J9" s="95">
        <f t="shared" si="1"/>
        <v>286</v>
      </c>
      <c r="K9" s="114">
        <v>20240.3825</v>
      </c>
      <c r="L9" s="114">
        <v>9628.6991699999999</v>
      </c>
      <c r="M9" s="115">
        <v>105574.712</v>
      </c>
      <c r="N9" s="98">
        <f t="shared" si="2"/>
        <v>135443.79366999998</v>
      </c>
    </row>
    <row r="10" spans="1:14" x14ac:dyDescent="0.2">
      <c r="A10" s="4">
        <v>7</v>
      </c>
      <c r="B10" s="15" t="s">
        <v>10</v>
      </c>
      <c r="C10">
        <v>103</v>
      </c>
      <c r="D10">
        <v>43</v>
      </c>
      <c r="E10">
        <v>218</v>
      </c>
      <c r="F10" s="95">
        <f t="shared" si="0"/>
        <v>364</v>
      </c>
      <c r="G10">
        <v>61</v>
      </c>
      <c r="H10">
        <v>24</v>
      </c>
      <c r="I10">
        <v>126</v>
      </c>
      <c r="J10" s="95">
        <f t="shared" si="1"/>
        <v>211</v>
      </c>
      <c r="K10" s="114">
        <v>36188.370799999997</v>
      </c>
      <c r="L10" s="114">
        <v>12807.0908</v>
      </c>
      <c r="M10" s="115">
        <v>58436.700799999999</v>
      </c>
      <c r="N10" s="98">
        <f t="shared" si="2"/>
        <v>107432.1624</v>
      </c>
    </row>
    <row r="11" spans="1:14" x14ac:dyDescent="0.2">
      <c r="A11" s="4">
        <v>8</v>
      </c>
      <c r="B11" s="15" t="s">
        <v>11</v>
      </c>
      <c r="C11">
        <v>108</v>
      </c>
      <c r="D11">
        <v>27</v>
      </c>
      <c r="E11">
        <v>426</v>
      </c>
      <c r="F11" s="95">
        <f t="shared" si="0"/>
        <v>561</v>
      </c>
      <c r="G11">
        <v>61</v>
      </c>
      <c r="H11">
        <v>16</v>
      </c>
      <c r="I11">
        <v>260</v>
      </c>
      <c r="J11" s="95">
        <f t="shared" si="1"/>
        <v>337</v>
      </c>
      <c r="K11" s="114">
        <v>42783.7042</v>
      </c>
      <c r="L11" s="114">
        <v>7541.9391699999996</v>
      </c>
      <c r="M11" s="115">
        <v>138736.59599999999</v>
      </c>
      <c r="N11" s="98">
        <f t="shared" si="2"/>
        <v>189062.23937</v>
      </c>
    </row>
    <row r="12" spans="1:14" x14ac:dyDescent="0.2">
      <c r="A12" s="4">
        <v>9</v>
      </c>
      <c r="B12" s="15" t="s">
        <v>12</v>
      </c>
      <c r="C12">
        <v>33</v>
      </c>
      <c r="D12">
        <v>30</v>
      </c>
      <c r="E12">
        <v>232</v>
      </c>
      <c r="F12" s="95">
        <f t="shared" si="0"/>
        <v>295</v>
      </c>
      <c r="G12">
        <v>19</v>
      </c>
      <c r="H12">
        <v>15</v>
      </c>
      <c r="I12">
        <v>157</v>
      </c>
      <c r="J12" s="95">
        <f t="shared" si="1"/>
        <v>191</v>
      </c>
      <c r="K12" s="114">
        <v>8939.4066700000003</v>
      </c>
      <c r="L12" s="114">
        <v>5995.6758300000001</v>
      </c>
      <c r="M12" s="115">
        <v>53612.5092</v>
      </c>
      <c r="N12" s="98">
        <f t="shared" si="2"/>
        <v>68547.591700000004</v>
      </c>
    </row>
    <row r="13" spans="1:14" x14ac:dyDescent="0.2">
      <c r="A13" s="4">
        <v>10</v>
      </c>
      <c r="B13" s="15" t="s">
        <v>13</v>
      </c>
      <c r="C13">
        <v>171</v>
      </c>
      <c r="D13">
        <v>45</v>
      </c>
      <c r="E13">
        <v>339</v>
      </c>
      <c r="F13" s="95">
        <f t="shared" si="0"/>
        <v>555</v>
      </c>
      <c r="G13">
        <v>89</v>
      </c>
      <c r="H13">
        <v>23</v>
      </c>
      <c r="I13">
        <v>208</v>
      </c>
      <c r="J13" s="95">
        <f t="shared" si="1"/>
        <v>320</v>
      </c>
      <c r="K13" s="114">
        <v>61653.345000000001</v>
      </c>
      <c r="L13" s="114">
        <v>13096.286700000001</v>
      </c>
      <c r="M13" s="115">
        <v>93460.813299999994</v>
      </c>
      <c r="N13" s="98">
        <f t="shared" si="2"/>
        <v>168210.44500000001</v>
      </c>
    </row>
    <row r="14" spans="1:14" x14ac:dyDescent="0.2">
      <c r="A14" s="4">
        <v>11</v>
      </c>
      <c r="B14" s="15" t="s">
        <v>14</v>
      </c>
      <c r="C14">
        <v>7</v>
      </c>
      <c r="D14">
        <v>5</v>
      </c>
      <c r="E14">
        <v>46</v>
      </c>
      <c r="F14" s="95">
        <f t="shared" si="0"/>
        <v>58</v>
      </c>
      <c r="G14">
        <v>4</v>
      </c>
      <c r="H14">
        <v>2</v>
      </c>
      <c r="I14">
        <v>31</v>
      </c>
      <c r="J14" s="95">
        <f t="shared" si="1"/>
        <v>37</v>
      </c>
      <c r="K14" s="114">
        <v>2189.2975000000001</v>
      </c>
      <c r="L14" s="114">
        <v>910.996667</v>
      </c>
      <c r="M14" s="115">
        <v>7920.14167</v>
      </c>
      <c r="N14" s="98">
        <f t="shared" si="2"/>
        <v>11020.435837000001</v>
      </c>
    </row>
    <row r="15" spans="1:14" x14ac:dyDescent="0.2">
      <c r="A15" s="4">
        <v>12</v>
      </c>
      <c r="B15" s="15" t="s">
        <v>15</v>
      </c>
      <c r="C15">
        <v>145</v>
      </c>
      <c r="D15">
        <v>68</v>
      </c>
      <c r="E15">
        <v>548</v>
      </c>
      <c r="F15" s="95">
        <f t="shared" si="0"/>
        <v>761</v>
      </c>
      <c r="G15">
        <v>82</v>
      </c>
      <c r="H15">
        <v>35</v>
      </c>
      <c r="I15">
        <v>338</v>
      </c>
      <c r="J15" s="95">
        <f t="shared" si="1"/>
        <v>455</v>
      </c>
      <c r="K15" s="114">
        <v>50763.548300000002</v>
      </c>
      <c r="L15" s="114">
        <v>19500.790799999999</v>
      </c>
      <c r="M15" s="115">
        <v>160276.45800000001</v>
      </c>
      <c r="N15" s="98">
        <f t="shared" si="2"/>
        <v>230540.79710000003</v>
      </c>
    </row>
    <row r="16" spans="1:14" x14ac:dyDescent="0.2">
      <c r="A16" s="4">
        <v>13</v>
      </c>
      <c r="B16" s="15" t="s">
        <v>16</v>
      </c>
      <c r="C16">
        <v>243</v>
      </c>
      <c r="D16">
        <v>33</v>
      </c>
      <c r="E16">
        <v>419</v>
      </c>
      <c r="F16" s="95">
        <f t="shared" si="0"/>
        <v>695</v>
      </c>
      <c r="G16">
        <v>132</v>
      </c>
      <c r="H16">
        <v>23</v>
      </c>
      <c r="I16">
        <v>242</v>
      </c>
      <c r="J16" s="95">
        <f t="shared" si="1"/>
        <v>397</v>
      </c>
      <c r="K16" s="114">
        <v>146084.889</v>
      </c>
      <c r="L16" s="114">
        <v>15619.1425</v>
      </c>
      <c r="M16" s="115">
        <v>170280.13200000001</v>
      </c>
      <c r="N16" s="98">
        <f t="shared" si="2"/>
        <v>331984.16350000002</v>
      </c>
    </row>
    <row r="17" spans="1:14" x14ac:dyDescent="0.2">
      <c r="A17" s="4">
        <v>14</v>
      </c>
      <c r="B17" s="15" t="s">
        <v>17</v>
      </c>
      <c r="C17">
        <v>12</v>
      </c>
      <c r="D17">
        <v>5</v>
      </c>
      <c r="E17">
        <v>60</v>
      </c>
      <c r="F17" s="95">
        <f t="shared" si="0"/>
        <v>77</v>
      </c>
      <c r="G17">
        <v>8</v>
      </c>
      <c r="H17">
        <v>3</v>
      </c>
      <c r="I17">
        <v>35</v>
      </c>
      <c r="J17" s="95">
        <f t="shared" si="1"/>
        <v>46</v>
      </c>
      <c r="K17" s="114">
        <v>2016.7116699999999</v>
      </c>
      <c r="L17" s="114">
        <v>1778.7033300000001</v>
      </c>
      <c r="M17" s="115">
        <v>9914.60167</v>
      </c>
      <c r="N17" s="98">
        <f t="shared" si="2"/>
        <v>13710.016670000001</v>
      </c>
    </row>
    <row r="18" spans="1:14" x14ac:dyDescent="0.2">
      <c r="A18" s="4">
        <v>15</v>
      </c>
      <c r="B18" s="15" t="s">
        <v>18</v>
      </c>
      <c r="C18">
        <v>363</v>
      </c>
      <c r="D18">
        <v>145</v>
      </c>
      <c r="E18">
        <v>974</v>
      </c>
      <c r="F18" s="95">
        <f t="shared" si="0"/>
        <v>1482</v>
      </c>
      <c r="G18">
        <v>214</v>
      </c>
      <c r="H18">
        <v>73</v>
      </c>
      <c r="I18">
        <v>579</v>
      </c>
      <c r="J18" s="95">
        <f t="shared" si="1"/>
        <v>866</v>
      </c>
      <c r="K18" s="114">
        <v>178007.13699999999</v>
      </c>
      <c r="L18" s="114">
        <v>54344.322500000002</v>
      </c>
      <c r="M18" s="115">
        <v>322480.16700000002</v>
      </c>
      <c r="N18" s="98">
        <f t="shared" si="2"/>
        <v>554831.62650000001</v>
      </c>
    </row>
    <row r="19" spans="1:14" x14ac:dyDescent="0.2">
      <c r="A19" s="4">
        <v>16</v>
      </c>
      <c r="B19" s="15" t="s">
        <v>19</v>
      </c>
      <c r="C19">
        <v>1226</v>
      </c>
      <c r="D19">
        <v>204</v>
      </c>
      <c r="E19">
        <v>1670</v>
      </c>
      <c r="F19" s="95">
        <f t="shared" si="0"/>
        <v>3100</v>
      </c>
      <c r="G19">
        <v>711</v>
      </c>
      <c r="H19">
        <v>114</v>
      </c>
      <c r="I19">
        <v>954</v>
      </c>
      <c r="J19" s="95">
        <f t="shared" si="1"/>
        <v>1779</v>
      </c>
      <c r="K19" s="114">
        <v>526775.47</v>
      </c>
      <c r="L19" s="114">
        <v>69890.621700000003</v>
      </c>
      <c r="M19" s="115">
        <v>530401.92799999996</v>
      </c>
      <c r="N19" s="98">
        <f t="shared" si="2"/>
        <v>1127068.0197000001</v>
      </c>
    </row>
    <row r="20" spans="1:14" x14ac:dyDescent="0.2">
      <c r="A20" s="4">
        <v>17</v>
      </c>
      <c r="B20" s="15" t="s">
        <v>20</v>
      </c>
      <c r="C20">
        <v>10</v>
      </c>
      <c r="D20">
        <v>12</v>
      </c>
      <c r="E20">
        <v>110</v>
      </c>
      <c r="F20" s="95">
        <f t="shared" si="0"/>
        <v>132</v>
      </c>
      <c r="G20">
        <v>6</v>
      </c>
      <c r="H20">
        <v>8</v>
      </c>
      <c r="I20">
        <v>70</v>
      </c>
      <c r="J20" s="95">
        <f t="shared" si="1"/>
        <v>84</v>
      </c>
      <c r="K20" s="114">
        <v>1610.6458299999999</v>
      </c>
      <c r="L20" s="114">
        <v>3998.9516699999999</v>
      </c>
      <c r="M20" s="115">
        <v>20752.355</v>
      </c>
      <c r="N20" s="98">
        <f t="shared" si="2"/>
        <v>26361.952499999999</v>
      </c>
    </row>
    <row r="21" spans="1:14" x14ac:dyDescent="0.2">
      <c r="A21" s="4">
        <v>18</v>
      </c>
      <c r="B21" s="15" t="s">
        <v>21</v>
      </c>
      <c r="C21">
        <v>98</v>
      </c>
      <c r="D21">
        <v>23</v>
      </c>
      <c r="E21">
        <v>243</v>
      </c>
      <c r="F21" s="95">
        <f t="shared" si="0"/>
        <v>364</v>
      </c>
      <c r="G21">
        <v>46</v>
      </c>
      <c r="H21">
        <v>16</v>
      </c>
      <c r="I21">
        <v>128</v>
      </c>
      <c r="J21" s="95">
        <f t="shared" si="1"/>
        <v>190</v>
      </c>
      <c r="K21" s="114">
        <v>25654.1675</v>
      </c>
      <c r="L21" s="114">
        <v>4208.0566699999999</v>
      </c>
      <c r="M21" s="115">
        <v>47331.223299999998</v>
      </c>
      <c r="N21" s="98">
        <f t="shared" si="2"/>
        <v>77193.447469999999</v>
      </c>
    </row>
    <row r="22" spans="1:14" x14ac:dyDescent="0.2">
      <c r="A22" s="4">
        <v>19</v>
      </c>
      <c r="B22" s="15" t="s">
        <v>22</v>
      </c>
      <c r="C22">
        <v>53</v>
      </c>
      <c r="D22">
        <v>7</v>
      </c>
      <c r="E22">
        <v>211</v>
      </c>
      <c r="F22" s="95">
        <f t="shared" si="0"/>
        <v>271</v>
      </c>
      <c r="G22">
        <v>28</v>
      </c>
      <c r="H22">
        <v>4</v>
      </c>
      <c r="I22">
        <v>116</v>
      </c>
      <c r="J22" s="95">
        <f t="shared" si="1"/>
        <v>148</v>
      </c>
      <c r="K22" s="114">
        <v>14173.824199999999</v>
      </c>
      <c r="L22" s="114">
        <v>1711.9483299999999</v>
      </c>
      <c r="M22" s="115">
        <v>46477.816700000003</v>
      </c>
      <c r="N22" s="98">
        <f t="shared" si="2"/>
        <v>62363.589229999998</v>
      </c>
    </row>
    <row r="23" spans="1:14" x14ac:dyDescent="0.2">
      <c r="A23" s="4">
        <v>20</v>
      </c>
      <c r="B23" s="16" t="s">
        <v>23</v>
      </c>
      <c r="C23">
        <v>8</v>
      </c>
      <c r="D23">
        <v>11</v>
      </c>
      <c r="E23">
        <v>123</v>
      </c>
      <c r="F23" s="95">
        <f t="shared" si="0"/>
        <v>142</v>
      </c>
      <c r="G23">
        <v>5</v>
      </c>
      <c r="H23">
        <v>7</v>
      </c>
      <c r="I23">
        <v>87</v>
      </c>
      <c r="J23" s="95">
        <f t="shared" si="1"/>
        <v>99</v>
      </c>
      <c r="K23" s="114">
        <v>1043.7375</v>
      </c>
      <c r="L23" s="114">
        <v>2747.8533299999999</v>
      </c>
      <c r="M23" s="115">
        <v>29848.790799999999</v>
      </c>
      <c r="N23" s="98">
        <f t="shared" si="2"/>
        <v>33640.381629999996</v>
      </c>
    </row>
    <row r="24" spans="1:14" x14ac:dyDescent="0.2">
      <c r="A24" s="4">
        <v>21</v>
      </c>
      <c r="B24" s="16" t="s">
        <v>24</v>
      </c>
      <c r="C24">
        <v>118</v>
      </c>
      <c r="D24">
        <v>49</v>
      </c>
      <c r="E24">
        <v>436</v>
      </c>
      <c r="F24" s="95">
        <f t="shared" si="0"/>
        <v>603</v>
      </c>
      <c r="G24">
        <v>59</v>
      </c>
      <c r="H24">
        <v>27</v>
      </c>
      <c r="I24">
        <v>268</v>
      </c>
      <c r="J24" s="95">
        <f t="shared" si="1"/>
        <v>354</v>
      </c>
      <c r="K24" s="114">
        <v>28064.584200000001</v>
      </c>
      <c r="L24" s="114">
        <v>13508.1592</v>
      </c>
      <c r="M24" s="115">
        <v>93033.319199999998</v>
      </c>
      <c r="N24" s="98">
        <f t="shared" si="2"/>
        <v>134606.0626</v>
      </c>
    </row>
    <row r="25" spans="1:14" x14ac:dyDescent="0.2">
      <c r="A25" s="4">
        <v>22</v>
      </c>
      <c r="B25" s="15" t="s">
        <v>25</v>
      </c>
      <c r="C25">
        <v>104</v>
      </c>
      <c r="D25">
        <v>33</v>
      </c>
      <c r="E25">
        <v>462</v>
      </c>
      <c r="F25" s="95">
        <f t="shared" si="0"/>
        <v>599</v>
      </c>
      <c r="G25">
        <v>67</v>
      </c>
      <c r="H25">
        <v>20</v>
      </c>
      <c r="I25">
        <v>295</v>
      </c>
      <c r="J25" s="95">
        <f t="shared" si="1"/>
        <v>382</v>
      </c>
      <c r="K25" s="114">
        <v>29883.414199999999</v>
      </c>
      <c r="L25" s="114">
        <v>8683.74</v>
      </c>
      <c r="M25" s="115">
        <v>97451.7592</v>
      </c>
      <c r="N25" s="98">
        <f t="shared" si="2"/>
        <v>136018.91339999999</v>
      </c>
    </row>
    <row r="26" spans="1:14" x14ac:dyDescent="0.2">
      <c r="A26" s="4">
        <v>23</v>
      </c>
      <c r="B26" s="15" t="s">
        <v>26</v>
      </c>
      <c r="C26">
        <v>22</v>
      </c>
      <c r="D26">
        <v>6</v>
      </c>
      <c r="E26">
        <v>201</v>
      </c>
      <c r="F26" s="95">
        <f t="shared" si="0"/>
        <v>229</v>
      </c>
      <c r="G26">
        <v>12</v>
      </c>
      <c r="H26">
        <v>4</v>
      </c>
      <c r="I26">
        <v>127</v>
      </c>
      <c r="J26" s="95">
        <f t="shared" si="1"/>
        <v>143</v>
      </c>
      <c r="K26" s="114">
        <v>5505.9116700000004</v>
      </c>
      <c r="L26" s="114">
        <v>1251.1849999999999</v>
      </c>
      <c r="M26" s="115">
        <v>46054.904999999999</v>
      </c>
      <c r="N26" s="98">
        <f t="shared" si="2"/>
        <v>52812.001669999998</v>
      </c>
    </row>
    <row r="27" spans="1:14" x14ac:dyDescent="0.2">
      <c r="A27" s="4">
        <v>30</v>
      </c>
      <c r="B27" s="15" t="s">
        <v>27</v>
      </c>
      <c r="C27">
        <v>3484</v>
      </c>
      <c r="D27">
        <v>815</v>
      </c>
      <c r="E27">
        <v>1859</v>
      </c>
      <c r="F27" s="95">
        <f t="shared" si="0"/>
        <v>6158</v>
      </c>
      <c r="G27">
        <v>2070</v>
      </c>
      <c r="H27">
        <v>516</v>
      </c>
      <c r="I27">
        <v>1150</v>
      </c>
      <c r="J27" s="95">
        <f t="shared" si="1"/>
        <v>3736</v>
      </c>
      <c r="K27" s="114">
        <v>1347132.46</v>
      </c>
      <c r="L27" s="114">
        <v>275635.598</v>
      </c>
      <c r="M27" s="115">
        <v>518465.22</v>
      </c>
      <c r="N27" s="98">
        <f t="shared" si="2"/>
        <v>2141233.2779999999</v>
      </c>
    </row>
    <row r="28" spans="1:14" x14ac:dyDescent="0.2">
      <c r="A28" s="1"/>
      <c r="B28" s="61" t="s">
        <v>3</v>
      </c>
      <c r="C28" s="103">
        <f t="shared" ref="C28:M28" si="3">SUM(C4:C27)</f>
        <v>7739</v>
      </c>
      <c r="D28" s="103">
        <f t="shared" si="3"/>
        <v>1933</v>
      </c>
      <c r="E28" s="103">
        <f t="shared" si="3"/>
        <v>12322</v>
      </c>
      <c r="F28" s="104">
        <f t="shared" si="3"/>
        <v>21994</v>
      </c>
      <c r="G28" s="103">
        <f t="shared" si="3"/>
        <v>4504</v>
      </c>
      <c r="H28" s="103">
        <f t="shared" si="3"/>
        <v>1149</v>
      </c>
      <c r="I28" s="103">
        <f t="shared" si="3"/>
        <v>7468</v>
      </c>
      <c r="J28" s="104">
        <f t="shared" si="3"/>
        <v>13121</v>
      </c>
      <c r="K28" s="105">
        <f>SUM(K4:K27)</f>
        <v>3061937.0234399997</v>
      </c>
      <c r="L28" s="105">
        <f>SUM(L4:L27)</f>
        <v>637553.27973699989</v>
      </c>
      <c r="M28" s="105">
        <f t="shared" si="3"/>
        <v>3571345.5489400001</v>
      </c>
      <c r="N28" s="106">
        <f>SUM(N4:N27)</f>
        <v>7270835.8521169992</v>
      </c>
    </row>
    <row r="30" spans="1:14" x14ac:dyDescent="0.2">
      <c r="M30" s="8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16" workbookViewId="0">
      <selection activeCell="B2" sqref="B2"/>
    </sheetView>
  </sheetViews>
  <sheetFormatPr defaultRowHeight="15" x14ac:dyDescent="0.2"/>
  <cols>
    <col min="1" max="1" width="4.21875" customWidth="1"/>
    <col min="11" max="11" width="12.33203125" customWidth="1"/>
    <col min="12" max="12" width="12.88671875" customWidth="1"/>
    <col min="13" max="13" width="11.33203125" customWidth="1"/>
    <col min="14" max="14" width="12" customWidth="1"/>
  </cols>
  <sheetData>
    <row r="1" spans="1:14" ht="15.75" x14ac:dyDescent="0.25">
      <c r="D1" s="13" t="s">
        <v>86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56</v>
      </c>
      <c r="D4">
        <v>42</v>
      </c>
      <c r="E4">
        <v>221</v>
      </c>
      <c r="F4" s="95">
        <f t="shared" ref="F4:F27" si="0">SUM(C4:E4)</f>
        <v>319</v>
      </c>
      <c r="G4">
        <v>29</v>
      </c>
      <c r="H4">
        <v>21</v>
      </c>
      <c r="I4">
        <v>142</v>
      </c>
      <c r="J4" s="95">
        <f t="shared" ref="J4:J26" si="1">SUM(G4:I4)</f>
        <v>192</v>
      </c>
      <c r="K4" s="114">
        <v>10817.7117</v>
      </c>
      <c r="L4" s="114">
        <v>10573.0733</v>
      </c>
      <c r="M4" s="115">
        <v>41403.450799999999</v>
      </c>
      <c r="N4" s="98">
        <f>SUM(K4:M4)</f>
        <v>62794.235799999995</v>
      </c>
    </row>
    <row r="5" spans="1:14" x14ac:dyDescent="0.2">
      <c r="A5" s="4">
        <v>2</v>
      </c>
      <c r="B5" s="15" t="s">
        <v>5</v>
      </c>
      <c r="C5">
        <v>167</v>
      </c>
      <c r="D5">
        <v>87</v>
      </c>
      <c r="E5">
        <v>384</v>
      </c>
      <c r="F5" s="95">
        <f t="shared" si="0"/>
        <v>638</v>
      </c>
      <c r="G5">
        <v>95</v>
      </c>
      <c r="H5">
        <v>56</v>
      </c>
      <c r="I5">
        <v>240</v>
      </c>
      <c r="J5" s="95">
        <f t="shared" si="1"/>
        <v>391</v>
      </c>
      <c r="K5" s="114">
        <v>57614.223299999998</v>
      </c>
      <c r="L5" s="114">
        <v>28108.069200000002</v>
      </c>
      <c r="M5" s="115">
        <v>107127.399</v>
      </c>
      <c r="N5" s="98">
        <f t="shared" ref="N5:N27" si="2">SUM(K5:M5)</f>
        <v>192849.69150000002</v>
      </c>
    </row>
    <row r="6" spans="1:14" x14ac:dyDescent="0.2">
      <c r="A6" s="4">
        <v>3</v>
      </c>
      <c r="B6" s="15" t="s">
        <v>6</v>
      </c>
      <c r="C6">
        <v>991</v>
      </c>
      <c r="D6">
        <v>214</v>
      </c>
      <c r="E6">
        <v>2123</v>
      </c>
      <c r="F6" s="95">
        <f t="shared" si="0"/>
        <v>3328</v>
      </c>
      <c r="G6">
        <v>587</v>
      </c>
      <c r="H6">
        <v>127</v>
      </c>
      <c r="I6">
        <v>1300</v>
      </c>
      <c r="J6" s="95">
        <f t="shared" si="1"/>
        <v>2014</v>
      </c>
      <c r="K6" s="114">
        <v>439089.56</v>
      </c>
      <c r="L6" s="114">
        <v>82753.200800000006</v>
      </c>
      <c r="M6" s="115">
        <v>692232.027</v>
      </c>
      <c r="N6" s="98">
        <f t="shared" si="2"/>
        <v>1214074.7878</v>
      </c>
    </row>
    <row r="7" spans="1:14" x14ac:dyDescent="0.2">
      <c r="A7" s="4">
        <v>4</v>
      </c>
      <c r="B7" s="15" t="s">
        <v>7</v>
      </c>
      <c r="C7">
        <v>30</v>
      </c>
      <c r="D7">
        <v>23</v>
      </c>
      <c r="E7">
        <v>215</v>
      </c>
      <c r="F7" s="95">
        <f t="shared" si="0"/>
        <v>268</v>
      </c>
      <c r="G7">
        <v>17</v>
      </c>
      <c r="H7">
        <v>12</v>
      </c>
      <c r="I7">
        <v>127</v>
      </c>
      <c r="J7" s="95">
        <f t="shared" si="1"/>
        <v>156</v>
      </c>
      <c r="K7" s="114">
        <v>12032.7783</v>
      </c>
      <c r="L7" s="114">
        <v>8034.24917</v>
      </c>
      <c r="M7" s="115">
        <v>62095.02</v>
      </c>
      <c r="N7" s="98">
        <f t="shared" si="2"/>
        <v>82162.04746999999</v>
      </c>
    </row>
    <row r="8" spans="1:14" x14ac:dyDescent="0.2">
      <c r="A8" s="4">
        <v>5</v>
      </c>
      <c r="B8" s="15" t="s">
        <v>8</v>
      </c>
      <c r="C8">
        <v>18</v>
      </c>
      <c r="D8">
        <v>10</v>
      </c>
      <c r="E8">
        <v>149</v>
      </c>
      <c r="F8" s="95">
        <f t="shared" si="0"/>
        <v>177</v>
      </c>
      <c r="G8">
        <v>14</v>
      </c>
      <c r="H8">
        <v>6</v>
      </c>
      <c r="I8">
        <v>86</v>
      </c>
      <c r="J8" s="95">
        <f t="shared" si="1"/>
        <v>106</v>
      </c>
      <c r="K8" s="114">
        <v>4401.1716699999997</v>
      </c>
      <c r="L8" s="114">
        <v>1819.84833</v>
      </c>
      <c r="M8" s="115">
        <v>30497.859199999999</v>
      </c>
      <c r="N8" s="98">
        <f t="shared" si="2"/>
        <v>36718.879199999996</v>
      </c>
    </row>
    <row r="9" spans="1:14" x14ac:dyDescent="0.2">
      <c r="A9" s="4">
        <v>6</v>
      </c>
      <c r="B9" s="15" t="s">
        <v>9</v>
      </c>
      <c r="C9">
        <v>56</v>
      </c>
      <c r="D9">
        <v>29</v>
      </c>
      <c r="E9">
        <v>333</v>
      </c>
      <c r="F9" s="95">
        <f t="shared" si="0"/>
        <v>418</v>
      </c>
      <c r="G9">
        <v>33</v>
      </c>
      <c r="H9">
        <v>19</v>
      </c>
      <c r="I9">
        <v>216</v>
      </c>
      <c r="J9" s="95">
        <f t="shared" si="1"/>
        <v>268</v>
      </c>
      <c r="K9" s="114">
        <v>22274.6767</v>
      </c>
      <c r="L9" s="114">
        <v>9565.5300000000007</v>
      </c>
      <c r="M9" s="115">
        <v>96751.340800000005</v>
      </c>
      <c r="N9" s="98">
        <f t="shared" si="2"/>
        <v>128591.54750000002</v>
      </c>
    </row>
    <row r="10" spans="1:14" x14ac:dyDescent="0.2">
      <c r="A10" s="4">
        <v>7</v>
      </c>
      <c r="B10" s="15" t="s">
        <v>10</v>
      </c>
      <c r="C10">
        <v>83</v>
      </c>
      <c r="D10">
        <v>49</v>
      </c>
      <c r="E10">
        <v>199</v>
      </c>
      <c r="F10" s="95">
        <f t="shared" si="0"/>
        <v>331</v>
      </c>
      <c r="G10">
        <v>54</v>
      </c>
      <c r="H10">
        <v>25</v>
      </c>
      <c r="I10">
        <v>115</v>
      </c>
      <c r="J10" s="95">
        <f t="shared" si="1"/>
        <v>194</v>
      </c>
      <c r="K10" s="114">
        <v>29902.6</v>
      </c>
      <c r="L10" s="114">
        <v>13481.8992</v>
      </c>
      <c r="M10" s="115">
        <v>52995.713300000003</v>
      </c>
      <c r="N10" s="98">
        <f t="shared" si="2"/>
        <v>96380.212499999994</v>
      </c>
    </row>
    <row r="11" spans="1:14" x14ac:dyDescent="0.2">
      <c r="A11" s="4">
        <v>8</v>
      </c>
      <c r="B11" s="15" t="s">
        <v>11</v>
      </c>
      <c r="C11">
        <v>108</v>
      </c>
      <c r="D11">
        <v>22</v>
      </c>
      <c r="E11">
        <v>392</v>
      </c>
      <c r="F11" s="95">
        <f t="shared" si="0"/>
        <v>522</v>
      </c>
      <c r="G11">
        <v>60</v>
      </c>
      <c r="H11">
        <v>13</v>
      </c>
      <c r="I11">
        <v>235</v>
      </c>
      <c r="J11" s="95">
        <f t="shared" si="1"/>
        <v>308</v>
      </c>
      <c r="K11" s="114">
        <v>46984.394200000002</v>
      </c>
      <c r="L11" s="114">
        <v>8103.55</v>
      </c>
      <c r="M11" s="115">
        <v>127550.77800000001</v>
      </c>
      <c r="N11" s="98">
        <f t="shared" si="2"/>
        <v>182638.72220000002</v>
      </c>
    </row>
    <row r="12" spans="1:14" x14ac:dyDescent="0.2">
      <c r="A12" s="4">
        <v>9</v>
      </c>
      <c r="B12" s="15" t="s">
        <v>12</v>
      </c>
      <c r="C12">
        <v>29</v>
      </c>
      <c r="D12">
        <v>35</v>
      </c>
      <c r="E12">
        <v>211</v>
      </c>
      <c r="F12" s="95">
        <f t="shared" si="0"/>
        <v>275</v>
      </c>
      <c r="G12">
        <v>17</v>
      </c>
      <c r="H12">
        <v>18</v>
      </c>
      <c r="I12">
        <v>146</v>
      </c>
      <c r="J12" s="95">
        <f t="shared" si="1"/>
        <v>181</v>
      </c>
      <c r="K12" s="114">
        <v>8590.5191699999996</v>
      </c>
      <c r="L12" s="114">
        <v>7675.1566700000003</v>
      </c>
      <c r="M12" s="115">
        <v>46249.352500000001</v>
      </c>
      <c r="N12" s="98">
        <f t="shared" si="2"/>
        <v>62515.028340000004</v>
      </c>
    </row>
    <row r="13" spans="1:14" x14ac:dyDescent="0.2">
      <c r="A13" s="4">
        <v>10</v>
      </c>
      <c r="B13" s="15" t="s">
        <v>13</v>
      </c>
      <c r="C13">
        <v>181</v>
      </c>
      <c r="D13">
        <v>49</v>
      </c>
      <c r="E13">
        <v>326</v>
      </c>
      <c r="F13" s="95">
        <f t="shared" si="0"/>
        <v>556</v>
      </c>
      <c r="G13">
        <v>95</v>
      </c>
      <c r="H13">
        <v>25</v>
      </c>
      <c r="I13">
        <v>199</v>
      </c>
      <c r="J13" s="95">
        <f t="shared" si="1"/>
        <v>319</v>
      </c>
      <c r="K13" s="114">
        <v>59896.98</v>
      </c>
      <c r="L13" s="114">
        <v>12543.136699999999</v>
      </c>
      <c r="M13" s="115">
        <v>84977.067500000005</v>
      </c>
      <c r="N13" s="98">
        <f t="shared" si="2"/>
        <v>157417.18420000002</v>
      </c>
    </row>
    <row r="14" spans="1:14" x14ac:dyDescent="0.2">
      <c r="A14" s="4">
        <v>11</v>
      </c>
      <c r="B14" s="15" t="s">
        <v>14</v>
      </c>
      <c r="C14">
        <v>10</v>
      </c>
      <c r="D14">
        <v>7</v>
      </c>
      <c r="E14">
        <v>39</v>
      </c>
      <c r="F14" s="95">
        <f t="shared" si="0"/>
        <v>56</v>
      </c>
      <c r="G14">
        <v>5</v>
      </c>
      <c r="H14">
        <v>3</v>
      </c>
      <c r="I14">
        <v>27</v>
      </c>
      <c r="J14" s="95">
        <f t="shared" si="1"/>
        <v>35</v>
      </c>
      <c r="K14" s="114">
        <v>2118.6858299999999</v>
      </c>
      <c r="L14" s="114">
        <v>1342.00083</v>
      </c>
      <c r="M14" s="115">
        <v>6391.2983299999996</v>
      </c>
      <c r="N14" s="98">
        <f t="shared" si="2"/>
        <v>9851.984989999999</v>
      </c>
    </row>
    <row r="15" spans="1:14" x14ac:dyDescent="0.2">
      <c r="A15" s="4">
        <v>12</v>
      </c>
      <c r="B15" s="15" t="s">
        <v>15</v>
      </c>
      <c r="C15">
        <v>130</v>
      </c>
      <c r="D15">
        <v>71</v>
      </c>
      <c r="E15">
        <v>543</v>
      </c>
      <c r="F15" s="95">
        <f t="shared" si="0"/>
        <v>744</v>
      </c>
      <c r="G15">
        <v>75</v>
      </c>
      <c r="H15">
        <v>37</v>
      </c>
      <c r="I15">
        <v>330</v>
      </c>
      <c r="J15" s="95">
        <f t="shared" si="1"/>
        <v>442</v>
      </c>
      <c r="K15" s="114">
        <v>47687.51</v>
      </c>
      <c r="L15" s="114">
        <v>21170.7817</v>
      </c>
      <c r="M15" s="115">
        <v>153716.864</v>
      </c>
      <c r="N15" s="98">
        <f t="shared" si="2"/>
        <v>222575.1557</v>
      </c>
    </row>
    <row r="16" spans="1:14" x14ac:dyDescent="0.2">
      <c r="A16" s="4">
        <v>13</v>
      </c>
      <c r="B16" s="15" t="s">
        <v>16</v>
      </c>
      <c r="C16">
        <v>249</v>
      </c>
      <c r="D16">
        <v>38</v>
      </c>
      <c r="E16">
        <v>388</v>
      </c>
      <c r="F16" s="95">
        <f t="shared" si="0"/>
        <v>675</v>
      </c>
      <c r="G16">
        <v>137</v>
      </c>
      <c r="H16">
        <v>27</v>
      </c>
      <c r="I16">
        <v>228</v>
      </c>
      <c r="J16" s="95">
        <f t="shared" si="1"/>
        <v>392</v>
      </c>
      <c r="K16" s="114">
        <v>144601.81700000001</v>
      </c>
      <c r="L16" s="114">
        <v>19458.53</v>
      </c>
      <c r="M16" s="115">
        <v>161572.53700000001</v>
      </c>
      <c r="N16" s="98">
        <f t="shared" si="2"/>
        <v>325632.88400000002</v>
      </c>
    </row>
    <row r="17" spans="1:14" x14ac:dyDescent="0.2">
      <c r="A17" s="4">
        <v>14</v>
      </c>
      <c r="B17" s="15" t="s">
        <v>17</v>
      </c>
      <c r="C17">
        <v>14</v>
      </c>
      <c r="D17">
        <v>5</v>
      </c>
      <c r="E17">
        <v>54</v>
      </c>
      <c r="F17" s="95">
        <f t="shared" si="0"/>
        <v>73</v>
      </c>
      <c r="G17">
        <v>9</v>
      </c>
      <c r="H17">
        <v>3</v>
      </c>
      <c r="I17">
        <v>33</v>
      </c>
      <c r="J17" s="95">
        <f t="shared" si="1"/>
        <v>45</v>
      </c>
      <c r="K17" s="114">
        <v>1860.7874999999999</v>
      </c>
      <c r="L17" s="114">
        <v>1258.96333</v>
      </c>
      <c r="M17" s="115">
        <v>8890.9274999999998</v>
      </c>
      <c r="N17" s="98">
        <f t="shared" si="2"/>
        <v>12010.678329999999</v>
      </c>
    </row>
    <row r="18" spans="1:14" x14ac:dyDescent="0.2">
      <c r="A18" s="4">
        <v>15</v>
      </c>
      <c r="B18" s="15" t="s">
        <v>18</v>
      </c>
      <c r="C18">
        <v>376</v>
      </c>
      <c r="D18">
        <v>121</v>
      </c>
      <c r="E18">
        <v>832</v>
      </c>
      <c r="F18" s="95">
        <f t="shared" si="0"/>
        <v>1329</v>
      </c>
      <c r="G18">
        <v>217</v>
      </c>
      <c r="H18">
        <v>65</v>
      </c>
      <c r="I18">
        <v>504</v>
      </c>
      <c r="J18" s="95">
        <f t="shared" si="1"/>
        <v>786</v>
      </c>
      <c r="K18" s="114">
        <v>188144.53700000001</v>
      </c>
      <c r="L18" s="114">
        <v>49988.7808</v>
      </c>
      <c r="M18" s="115">
        <v>289573.92800000001</v>
      </c>
      <c r="N18" s="98">
        <f t="shared" si="2"/>
        <v>527707.24580000003</v>
      </c>
    </row>
    <row r="19" spans="1:14" x14ac:dyDescent="0.2">
      <c r="A19" s="4">
        <v>16</v>
      </c>
      <c r="B19" s="15" t="s">
        <v>19</v>
      </c>
      <c r="C19">
        <v>1137</v>
      </c>
      <c r="D19">
        <v>220</v>
      </c>
      <c r="E19">
        <v>1500</v>
      </c>
      <c r="F19" s="95">
        <f t="shared" si="0"/>
        <v>2857</v>
      </c>
      <c r="G19">
        <v>649</v>
      </c>
      <c r="H19">
        <v>117</v>
      </c>
      <c r="I19">
        <v>861</v>
      </c>
      <c r="J19" s="95">
        <f t="shared" si="1"/>
        <v>1627</v>
      </c>
      <c r="K19" s="114">
        <v>530633.79399999999</v>
      </c>
      <c r="L19" s="114">
        <v>78211.77</v>
      </c>
      <c r="M19" s="115">
        <v>497592.34399999998</v>
      </c>
      <c r="N19" s="98">
        <f t="shared" si="2"/>
        <v>1106437.9080000001</v>
      </c>
    </row>
    <row r="20" spans="1:14" x14ac:dyDescent="0.2">
      <c r="A20" s="4">
        <v>17</v>
      </c>
      <c r="B20" s="15" t="s">
        <v>20</v>
      </c>
      <c r="C20">
        <v>10</v>
      </c>
      <c r="D20">
        <v>10</v>
      </c>
      <c r="E20">
        <v>108</v>
      </c>
      <c r="F20" s="95">
        <f t="shared" si="0"/>
        <v>128</v>
      </c>
      <c r="G20">
        <v>6</v>
      </c>
      <c r="H20">
        <v>7</v>
      </c>
      <c r="I20">
        <v>68</v>
      </c>
      <c r="J20" s="95">
        <f t="shared" si="1"/>
        <v>81</v>
      </c>
      <c r="K20" s="114">
        <v>1729.2925</v>
      </c>
      <c r="L20" s="114">
        <v>3192.8866699999999</v>
      </c>
      <c r="M20" s="115">
        <v>19373.423299999999</v>
      </c>
      <c r="N20" s="98">
        <f t="shared" si="2"/>
        <v>24295.602469999998</v>
      </c>
    </row>
    <row r="21" spans="1:14" x14ac:dyDescent="0.2">
      <c r="A21" s="4">
        <v>18</v>
      </c>
      <c r="B21" s="15" t="s">
        <v>21</v>
      </c>
      <c r="C21">
        <v>98</v>
      </c>
      <c r="D21">
        <v>22</v>
      </c>
      <c r="E21">
        <v>211</v>
      </c>
      <c r="F21" s="95">
        <f t="shared" si="0"/>
        <v>331</v>
      </c>
      <c r="G21">
        <v>47</v>
      </c>
      <c r="H21">
        <v>16</v>
      </c>
      <c r="I21">
        <v>112</v>
      </c>
      <c r="J21" s="95">
        <f t="shared" si="1"/>
        <v>175</v>
      </c>
      <c r="K21" s="114">
        <v>20977.384999999998</v>
      </c>
      <c r="L21" s="114">
        <v>3878.4091699999999</v>
      </c>
      <c r="M21" s="115">
        <v>35244.787499999999</v>
      </c>
      <c r="N21" s="98">
        <f t="shared" si="2"/>
        <v>60100.58167</v>
      </c>
    </row>
    <row r="22" spans="1:14" x14ac:dyDescent="0.2">
      <c r="A22" s="4">
        <v>19</v>
      </c>
      <c r="B22" s="15" t="s">
        <v>22</v>
      </c>
      <c r="C22">
        <v>54</v>
      </c>
      <c r="D22">
        <v>9</v>
      </c>
      <c r="E22">
        <v>202</v>
      </c>
      <c r="F22" s="95">
        <f t="shared" si="0"/>
        <v>265</v>
      </c>
      <c r="G22">
        <v>29</v>
      </c>
      <c r="H22">
        <v>4</v>
      </c>
      <c r="I22">
        <v>109</v>
      </c>
      <c r="J22" s="95">
        <f t="shared" si="1"/>
        <v>142</v>
      </c>
      <c r="K22" s="114">
        <v>13990.6433</v>
      </c>
      <c r="L22" s="114">
        <v>2351.6458299999999</v>
      </c>
      <c r="M22" s="115">
        <v>43356.895799999998</v>
      </c>
      <c r="N22" s="98">
        <f t="shared" si="2"/>
        <v>59699.184929999996</v>
      </c>
    </row>
    <row r="23" spans="1:14" x14ac:dyDescent="0.2">
      <c r="A23" s="4">
        <v>20</v>
      </c>
      <c r="B23" s="16" t="s">
        <v>23</v>
      </c>
      <c r="C23">
        <v>3</v>
      </c>
      <c r="D23">
        <v>12</v>
      </c>
      <c r="E23">
        <v>122</v>
      </c>
      <c r="F23" s="95">
        <f t="shared" si="0"/>
        <v>137</v>
      </c>
      <c r="G23">
        <v>3</v>
      </c>
      <c r="H23">
        <v>8</v>
      </c>
      <c r="I23">
        <v>84</v>
      </c>
      <c r="J23" s="95">
        <f t="shared" si="1"/>
        <v>95</v>
      </c>
      <c r="K23" s="114">
        <v>1010.165</v>
      </c>
      <c r="L23" s="114">
        <v>3501.24667</v>
      </c>
      <c r="M23" s="115">
        <v>31400.102500000001</v>
      </c>
      <c r="N23" s="98">
        <f t="shared" si="2"/>
        <v>35911.514170000002</v>
      </c>
    </row>
    <row r="24" spans="1:14" x14ac:dyDescent="0.2">
      <c r="A24" s="4">
        <v>21</v>
      </c>
      <c r="B24" s="16" t="s">
        <v>24</v>
      </c>
      <c r="C24">
        <v>111</v>
      </c>
      <c r="D24">
        <v>53</v>
      </c>
      <c r="E24">
        <v>409</v>
      </c>
      <c r="F24" s="95">
        <f t="shared" si="0"/>
        <v>573</v>
      </c>
      <c r="G24">
        <v>54</v>
      </c>
      <c r="H24">
        <v>30</v>
      </c>
      <c r="I24">
        <v>253</v>
      </c>
      <c r="J24" s="95">
        <f t="shared" si="1"/>
        <v>337</v>
      </c>
      <c r="K24" s="114">
        <v>27435.091700000001</v>
      </c>
      <c r="L24" s="114">
        <v>13790.226699999999</v>
      </c>
      <c r="M24" s="115">
        <v>87985.722500000003</v>
      </c>
      <c r="N24" s="98">
        <f t="shared" si="2"/>
        <v>129211.04090000001</v>
      </c>
    </row>
    <row r="25" spans="1:14" x14ac:dyDescent="0.2">
      <c r="A25" s="4">
        <v>22</v>
      </c>
      <c r="B25" s="15" t="s">
        <v>25</v>
      </c>
      <c r="C25">
        <v>97</v>
      </c>
      <c r="D25">
        <v>40</v>
      </c>
      <c r="E25">
        <v>431</v>
      </c>
      <c r="F25" s="95">
        <f t="shared" si="0"/>
        <v>568</v>
      </c>
      <c r="G25">
        <v>70</v>
      </c>
      <c r="H25">
        <v>22</v>
      </c>
      <c r="I25">
        <v>277</v>
      </c>
      <c r="J25" s="95">
        <f t="shared" si="1"/>
        <v>369</v>
      </c>
      <c r="K25" s="114">
        <v>29020.235799999999</v>
      </c>
      <c r="L25" s="114">
        <v>10886.07</v>
      </c>
      <c r="M25" s="115">
        <v>89667.034199999995</v>
      </c>
      <c r="N25" s="98">
        <f t="shared" si="2"/>
        <v>129573.34</v>
      </c>
    </row>
    <row r="26" spans="1:14" x14ac:dyDescent="0.2">
      <c r="A26" s="4">
        <v>23</v>
      </c>
      <c r="B26" s="15" t="s">
        <v>26</v>
      </c>
      <c r="C26">
        <v>22</v>
      </c>
      <c r="D26">
        <v>4</v>
      </c>
      <c r="E26">
        <v>193</v>
      </c>
      <c r="F26" s="95">
        <f t="shared" si="0"/>
        <v>219</v>
      </c>
      <c r="G26">
        <v>11</v>
      </c>
      <c r="H26">
        <v>3</v>
      </c>
      <c r="I26">
        <v>123</v>
      </c>
      <c r="J26" s="95">
        <f t="shared" si="1"/>
        <v>137</v>
      </c>
      <c r="K26" s="114">
        <v>5259.8975</v>
      </c>
      <c r="L26" s="114">
        <v>931.27666699999997</v>
      </c>
      <c r="M26" s="115">
        <v>44004.588300000003</v>
      </c>
      <c r="N26" s="98">
        <f t="shared" si="2"/>
        <v>50195.762467</v>
      </c>
    </row>
    <row r="27" spans="1:14" x14ac:dyDescent="0.2">
      <c r="A27" s="4">
        <v>30</v>
      </c>
      <c r="B27" s="15" t="s">
        <v>27</v>
      </c>
      <c r="C27">
        <v>3297</v>
      </c>
      <c r="D27">
        <v>767</v>
      </c>
      <c r="E27">
        <v>1695</v>
      </c>
      <c r="F27" s="95">
        <f t="shared" si="0"/>
        <v>5759</v>
      </c>
      <c r="G27">
        <v>1993</v>
      </c>
      <c r="H27">
        <v>480</v>
      </c>
      <c r="I27">
        <v>1044</v>
      </c>
      <c r="J27" s="95">
        <f>SUM(G27:I27)</f>
        <v>3517</v>
      </c>
      <c r="K27" s="114">
        <v>1336182.6000000001</v>
      </c>
      <c r="L27" s="114">
        <v>267550.04300000001</v>
      </c>
      <c r="M27" s="115">
        <v>493919.15100000001</v>
      </c>
      <c r="N27" s="98">
        <f t="shared" si="2"/>
        <v>2097651.7940000002</v>
      </c>
    </row>
    <row r="28" spans="1:14" x14ac:dyDescent="0.2">
      <c r="A28" s="1"/>
      <c r="B28" s="61" t="s">
        <v>3</v>
      </c>
      <c r="C28" s="103">
        <f>SUM(C4:C27)</f>
        <v>7327</v>
      </c>
      <c r="D28" s="103">
        <f>SUM(D4:D27)</f>
        <v>1939</v>
      </c>
      <c r="E28" s="103">
        <f>SUM(E4:E27)</f>
        <v>11280</v>
      </c>
      <c r="F28" s="104">
        <f>SUM(F4:F27)</f>
        <v>20546</v>
      </c>
      <c r="G28" s="103">
        <f t="shared" ref="G28:M28" si="3">SUM(G4:G27)</f>
        <v>4306</v>
      </c>
      <c r="H28" s="103">
        <f t="shared" si="3"/>
        <v>1144</v>
      </c>
      <c r="I28" s="103">
        <f t="shared" si="3"/>
        <v>6859</v>
      </c>
      <c r="J28" s="104">
        <f t="shared" si="3"/>
        <v>12309</v>
      </c>
      <c r="K28" s="105">
        <f>SUM(K4:K27)</f>
        <v>3042257.0571699999</v>
      </c>
      <c r="L28" s="105">
        <f>SUM(L4:L27)</f>
        <v>660170.34473700006</v>
      </c>
      <c r="M28" s="105">
        <f t="shared" si="3"/>
        <v>3304569.61203</v>
      </c>
      <c r="N28" s="106">
        <f>SUM(N4:N27)</f>
        <v>7006997.013937002</v>
      </c>
    </row>
    <row r="30" spans="1:14" x14ac:dyDescent="0.2">
      <c r="M30" s="8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J28" sqref="J28"/>
    </sheetView>
  </sheetViews>
  <sheetFormatPr defaultRowHeight="15" x14ac:dyDescent="0.2"/>
  <cols>
    <col min="1" max="1" width="4.109375" customWidth="1"/>
    <col min="2" max="2" width="11" customWidth="1"/>
    <col min="3" max="3" width="6.44140625" customWidth="1"/>
    <col min="4" max="4" width="6.88671875" customWidth="1"/>
    <col min="5" max="5" width="7.5546875" customWidth="1"/>
    <col min="6" max="6" width="7.6640625" customWidth="1"/>
    <col min="7" max="7" width="7.77734375" customWidth="1"/>
    <col min="8" max="8" width="6.88671875" customWidth="1"/>
    <col min="9" max="9" width="7.33203125" customWidth="1"/>
    <col min="11" max="11" width="11.109375" customWidth="1"/>
    <col min="12" max="12" width="11.6640625" customWidth="1"/>
    <col min="13" max="13" width="12" customWidth="1"/>
    <col min="14" max="14" width="11.44140625" customWidth="1"/>
  </cols>
  <sheetData>
    <row r="1" spans="1:14" ht="15.75" x14ac:dyDescent="0.25">
      <c r="D1" s="13" t="s">
        <v>37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5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37</v>
      </c>
      <c r="D4">
        <v>29</v>
      </c>
      <c r="E4">
        <v>396</v>
      </c>
      <c r="F4" s="22">
        <f t="shared" ref="F4:F27" si="0">SUM(C4:E4)</f>
        <v>462</v>
      </c>
      <c r="G4">
        <v>20</v>
      </c>
      <c r="H4">
        <v>16</v>
      </c>
      <c r="I4">
        <v>237</v>
      </c>
      <c r="J4" s="42">
        <f t="shared" ref="J4:J27" si="1">SUM(G4:I4)</f>
        <v>273</v>
      </c>
      <c r="K4" s="39">
        <v>8179.6866666666656</v>
      </c>
      <c r="L4" s="39">
        <v>6766.1533333333327</v>
      </c>
      <c r="M4" s="39">
        <v>77274.296666666662</v>
      </c>
      <c r="N4" s="44">
        <f t="shared" ref="N4:N27" si="2">SUM(K4:M4)</f>
        <v>92220.136666666658</v>
      </c>
    </row>
    <row r="5" spans="1:14" x14ac:dyDescent="0.2">
      <c r="A5" s="4">
        <v>2</v>
      </c>
      <c r="B5" s="15" t="s">
        <v>5</v>
      </c>
      <c r="C5">
        <v>91</v>
      </c>
      <c r="D5">
        <v>70</v>
      </c>
      <c r="E5">
        <v>652</v>
      </c>
      <c r="F5" s="22">
        <f t="shared" si="0"/>
        <v>813</v>
      </c>
      <c r="G5">
        <v>55</v>
      </c>
      <c r="H5">
        <v>34</v>
      </c>
      <c r="I5">
        <v>394</v>
      </c>
      <c r="J5" s="45">
        <f t="shared" si="1"/>
        <v>483</v>
      </c>
      <c r="K5" s="39">
        <v>32955.10833333333</v>
      </c>
      <c r="L5" s="39">
        <v>20257.726666666666</v>
      </c>
      <c r="M5" s="39">
        <v>191142.45583333334</v>
      </c>
      <c r="N5" s="44">
        <f t="shared" si="2"/>
        <v>244355.29083333333</v>
      </c>
    </row>
    <row r="6" spans="1:14" x14ac:dyDescent="0.2">
      <c r="A6" s="4">
        <v>3</v>
      </c>
      <c r="B6" s="15" t="s">
        <v>6</v>
      </c>
      <c r="C6">
        <v>383</v>
      </c>
      <c r="D6">
        <v>210</v>
      </c>
      <c r="E6">
        <v>2726</v>
      </c>
      <c r="F6" s="22">
        <f t="shared" si="0"/>
        <v>3319</v>
      </c>
      <c r="G6">
        <v>216</v>
      </c>
      <c r="H6">
        <v>114</v>
      </c>
      <c r="I6">
        <v>1682</v>
      </c>
      <c r="J6" s="45">
        <f t="shared" si="1"/>
        <v>2012</v>
      </c>
      <c r="K6" s="39">
        <v>147737.03750000001</v>
      </c>
      <c r="L6" s="39">
        <v>80607.61583333333</v>
      </c>
      <c r="M6" s="39">
        <v>867165.35749999993</v>
      </c>
      <c r="N6" s="44">
        <f t="shared" si="2"/>
        <v>1095510.0108333332</v>
      </c>
    </row>
    <row r="7" spans="1:14" x14ac:dyDescent="0.2">
      <c r="A7" s="4">
        <v>4</v>
      </c>
      <c r="B7" s="15" t="s">
        <v>7</v>
      </c>
      <c r="C7">
        <v>48</v>
      </c>
      <c r="D7">
        <v>5</v>
      </c>
      <c r="E7">
        <v>361</v>
      </c>
      <c r="F7" s="22">
        <f t="shared" si="0"/>
        <v>414</v>
      </c>
      <c r="G7">
        <v>23</v>
      </c>
      <c r="H7">
        <v>3</v>
      </c>
      <c r="I7">
        <v>218</v>
      </c>
      <c r="J7" s="45">
        <f t="shared" si="1"/>
        <v>244</v>
      </c>
      <c r="K7" s="39">
        <v>14838.644166666665</v>
      </c>
      <c r="L7" s="39">
        <v>1855.4466666666667</v>
      </c>
      <c r="M7" s="39">
        <v>99348.979166666672</v>
      </c>
      <c r="N7" s="44">
        <f t="shared" si="2"/>
        <v>116043.07</v>
      </c>
    </row>
    <row r="8" spans="1:14" x14ac:dyDescent="0.2">
      <c r="A8" s="4">
        <v>5</v>
      </c>
      <c r="B8" s="15" t="s">
        <v>8</v>
      </c>
      <c r="C8">
        <v>21</v>
      </c>
      <c r="D8">
        <v>3</v>
      </c>
      <c r="E8">
        <v>186</v>
      </c>
      <c r="F8" s="22">
        <f t="shared" si="0"/>
        <v>210</v>
      </c>
      <c r="G8">
        <v>8</v>
      </c>
      <c r="H8">
        <v>2</v>
      </c>
      <c r="I8">
        <v>114</v>
      </c>
      <c r="J8" s="45">
        <f t="shared" si="1"/>
        <v>124</v>
      </c>
      <c r="K8" s="39">
        <v>5417.49</v>
      </c>
      <c r="L8" s="39">
        <v>1142.5916666666667</v>
      </c>
      <c r="M8" s="39">
        <v>39150.702499999999</v>
      </c>
      <c r="N8" s="44">
        <f t="shared" si="2"/>
        <v>45710.784166666665</v>
      </c>
    </row>
    <row r="9" spans="1:14" x14ac:dyDescent="0.2">
      <c r="A9" s="4">
        <v>6</v>
      </c>
      <c r="B9" s="15" t="s">
        <v>9</v>
      </c>
      <c r="C9">
        <v>32</v>
      </c>
      <c r="D9">
        <v>9</v>
      </c>
      <c r="E9">
        <v>455</v>
      </c>
      <c r="F9" s="22">
        <f t="shared" si="0"/>
        <v>496</v>
      </c>
      <c r="G9">
        <v>16</v>
      </c>
      <c r="H9">
        <v>5</v>
      </c>
      <c r="I9">
        <v>297</v>
      </c>
      <c r="J9" s="45">
        <f t="shared" si="1"/>
        <v>318</v>
      </c>
      <c r="K9" s="39">
        <v>12098.915833333333</v>
      </c>
      <c r="L9" s="39">
        <v>2280.1675</v>
      </c>
      <c r="M9" s="39">
        <v>125898.91166666667</v>
      </c>
      <c r="N9" s="44">
        <f t="shared" si="2"/>
        <v>140277.995</v>
      </c>
    </row>
    <row r="10" spans="1:14" x14ac:dyDescent="0.2">
      <c r="A10" s="4">
        <v>7</v>
      </c>
      <c r="B10" s="15" t="s">
        <v>10</v>
      </c>
      <c r="C10">
        <v>40</v>
      </c>
      <c r="D10">
        <v>37</v>
      </c>
      <c r="E10">
        <v>314</v>
      </c>
      <c r="F10" s="22">
        <f t="shared" si="0"/>
        <v>391</v>
      </c>
      <c r="G10">
        <v>26</v>
      </c>
      <c r="H10">
        <v>21</v>
      </c>
      <c r="I10">
        <v>170</v>
      </c>
      <c r="J10" s="45">
        <f t="shared" si="1"/>
        <v>217</v>
      </c>
      <c r="K10" s="39">
        <v>16544.482500000002</v>
      </c>
      <c r="L10" s="39">
        <v>9468.7666666666664</v>
      </c>
      <c r="M10" s="39">
        <v>76135.18250000001</v>
      </c>
      <c r="N10" s="44">
        <f t="shared" si="2"/>
        <v>102148.43166666667</v>
      </c>
    </row>
    <row r="11" spans="1:14" x14ac:dyDescent="0.2">
      <c r="A11" s="4">
        <v>8</v>
      </c>
      <c r="B11" s="15" t="s">
        <v>11</v>
      </c>
      <c r="C11">
        <v>28</v>
      </c>
      <c r="D11">
        <v>12</v>
      </c>
      <c r="E11">
        <v>514</v>
      </c>
      <c r="F11" s="22">
        <f t="shared" si="0"/>
        <v>554</v>
      </c>
      <c r="G11">
        <v>14</v>
      </c>
      <c r="H11">
        <v>9</v>
      </c>
      <c r="I11">
        <v>318</v>
      </c>
      <c r="J11" s="45">
        <f t="shared" si="1"/>
        <v>341</v>
      </c>
      <c r="K11" s="39">
        <v>10101.877500000001</v>
      </c>
      <c r="L11" s="39">
        <v>3803.4424999999997</v>
      </c>
      <c r="M11" s="39">
        <v>167730.17083333334</v>
      </c>
      <c r="N11" s="44">
        <f t="shared" si="2"/>
        <v>181635.49083333334</v>
      </c>
    </row>
    <row r="12" spans="1:14" x14ac:dyDescent="0.2">
      <c r="A12" s="4">
        <v>9</v>
      </c>
      <c r="B12" s="15" t="s">
        <v>12</v>
      </c>
      <c r="C12">
        <v>13</v>
      </c>
      <c r="D12">
        <v>20</v>
      </c>
      <c r="E12">
        <v>296</v>
      </c>
      <c r="F12" s="22">
        <f t="shared" si="0"/>
        <v>329</v>
      </c>
      <c r="G12">
        <v>10</v>
      </c>
      <c r="H12">
        <v>13</v>
      </c>
      <c r="I12">
        <v>199</v>
      </c>
      <c r="J12" s="45">
        <f t="shared" si="1"/>
        <v>222</v>
      </c>
      <c r="K12" s="39">
        <v>4225.8558333333331</v>
      </c>
      <c r="L12" s="39">
        <v>3534.0608333333334</v>
      </c>
      <c r="M12" s="39">
        <v>73371.815833333341</v>
      </c>
      <c r="N12" s="44">
        <f t="shared" si="2"/>
        <v>81131.732500000013</v>
      </c>
    </row>
    <row r="13" spans="1:14" x14ac:dyDescent="0.2">
      <c r="A13" s="4">
        <v>10</v>
      </c>
      <c r="B13" s="15" t="s">
        <v>13</v>
      </c>
      <c r="C13">
        <v>61</v>
      </c>
      <c r="D13">
        <v>14</v>
      </c>
      <c r="E13">
        <v>467</v>
      </c>
      <c r="F13" s="22">
        <f t="shared" si="0"/>
        <v>542</v>
      </c>
      <c r="G13">
        <v>33</v>
      </c>
      <c r="H13">
        <v>11</v>
      </c>
      <c r="I13">
        <v>299</v>
      </c>
      <c r="J13" s="45">
        <f t="shared" si="1"/>
        <v>343</v>
      </c>
      <c r="K13" s="39">
        <v>25196.870833333334</v>
      </c>
      <c r="L13" s="39">
        <v>5239.1516666666676</v>
      </c>
      <c r="M13" s="39">
        <v>132709.28666666665</v>
      </c>
      <c r="N13" s="44">
        <f t="shared" si="2"/>
        <v>163145.30916666664</v>
      </c>
    </row>
    <row r="14" spans="1:14" x14ac:dyDescent="0.2">
      <c r="A14" s="4">
        <v>11</v>
      </c>
      <c r="B14" s="15" t="s">
        <v>14</v>
      </c>
      <c r="C14">
        <v>8</v>
      </c>
      <c r="E14">
        <v>84</v>
      </c>
      <c r="F14" s="22">
        <f>SUM(C14:E14)</f>
        <v>92</v>
      </c>
      <c r="G14">
        <v>5</v>
      </c>
      <c r="I14">
        <v>54</v>
      </c>
      <c r="J14" s="45">
        <f>SUM(G14:I14)</f>
        <v>59</v>
      </c>
      <c r="K14" s="39">
        <v>1921.8225</v>
      </c>
      <c r="M14" s="39">
        <v>12127.938333333334</v>
      </c>
      <c r="N14" s="44">
        <f>SUM(K14:M14)</f>
        <v>14049.760833333334</v>
      </c>
    </row>
    <row r="15" spans="1:14" x14ac:dyDescent="0.2">
      <c r="A15" s="4">
        <v>12</v>
      </c>
      <c r="B15" s="15" t="s">
        <v>15</v>
      </c>
      <c r="C15">
        <v>157</v>
      </c>
      <c r="D15">
        <v>54</v>
      </c>
      <c r="E15">
        <v>779</v>
      </c>
      <c r="F15" s="22">
        <f t="shared" si="0"/>
        <v>990</v>
      </c>
      <c r="G15">
        <v>82</v>
      </c>
      <c r="H15">
        <v>27</v>
      </c>
      <c r="I15">
        <v>471</v>
      </c>
      <c r="J15" s="45">
        <f t="shared" si="1"/>
        <v>580</v>
      </c>
      <c r="K15" s="39">
        <v>55683.47416666666</v>
      </c>
      <c r="L15" s="39">
        <v>19805.868333333336</v>
      </c>
      <c r="M15" s="39">
        <v>228370.54500000001</v>
      </c>
      <c r="N15" s="44">
        <f t="shared" si="2"/>
        <v>303859.88750000001</v>
      </c>
    </row>
    <row r="16" spans="1:14" x14ac:dyDescent="0.2">
      <c r="A16" s="4">
        <v>13</v>
      </c>
      <c r="B16" s="15" t="s">
        <v>16</v>
      </c>
      <c r="C16">
        <v>106</v>
      </c>
      <c r="D16">
        <v>69</v>
      </c>
      <c r="E16">
        <v>520</v>
      </c>
      <c r="F16" s="22">
        <f t="shared" si="0"/>
        <v>695</v>
      </c>
      <c r="G16">
        <v>68</v>
      </c>
      <c r="H16">
        <v>38</v>
      </c>
      <c r="I16">
        <v>300</v>
      </c>
      <c r="J16" s="45">
        <f t="shared" si="1"/>
        <v>406</v>
      </c>
      <c r="K16" s="39">
        <v>56843.269166666665</v>
      </c>
      <c r="L16" s="39">
        <v>30241.054999999997</v>
      </c>
      <c r="M16" s="39">
        <v>199771.07583333334</v>
      </c>
      <c r="N16" s="44">
        <f t="shared" si="2"/>
        <v>286855.40000000002</v>
      </c>
    </row>
    <row r="17" spans="1:14" x14ac:dyDescent="0.2">
      <c r="A17" s="4">
        <v>14</v>
      </c>
      <c r="B17" s="15" t="s">
        <v>17</v>
      </c>
      <c r="C17">
        <v>6</v>
      </c>
      <c r="D17">
        <v>1</v>
      </c>
      <c r="E17">
        <v>99</v>
      </c>
      <c r="F17" s="22">
        <f t="shared" si="0"/>
        <v>106</v>
      </c>
      <c r="G17">
        <v>3</v>
      </c>
      <c r="H17">
        <v>1</v>
      </c>
      <c r="I17">
        <v>64</v>
      </c>
      <c r="J17" s="45">
        <f t="shared" si="1"/>
        <v>68</v>
      </c>
      <c r="K17" s="39">
        <v>1538.5933333333332</v>
      </c>
      <c r="L17" s="39">
        <v>50.017499999999998</v>
      </c>
      <c r="M17" s="39">
        <v>17519.049166666668</v>
      </c>
      <c r="N17" s="44">
        <f t="shared" si="2"/>
        <v>19107.66</v>
      </c>
    </row>
    <row r="18" spans="1:14" x14ac:dyDescent="0.2">
      <c r="A18" s="4">
        <v>15</v>
      </c>
      <c r="B18" s="15" t="s">
        <v>18</v>
      </c>
      <c r="C18">
        <v>189</v>
      </c>
      <c r="D18">
        <v>106</v>
      </c>
      <c r="E18">
        <v>1224</v>
      </c>
      <c r="F18" s="22">
        <f t="shared" si="0"/>
        <v>1519</v>
      </c>
      <c r="G18">
        <v>101</v>
      </c>
      <c r="H18">
        <v>57</v>
      </c>
      <c r="I18">
        <v>737</v>
      </c>
      <c r="J18" s="45">
        <f t="shared" si="1"/>
        <v>895</v>
      </c>
      <c r="K18" s="39">
        <v>86914.44666666667</v>
      </c>
      <c r="L18" s="39">
        <v>45188.89916666667</v>
      </c>
      <c r="M18" s="39">
        <v>434706.04666666663</v>
      </c>
      <c r="N18" s="44">
        <f t="shared" si="2"/>
        <v>566809.39249999996</v>
      </c>
    </row>
    <row r="19" spans="1:14" x14ac:dyDescent="0.2">
      <c r="A19" s="4">
        <v>16</v>
      </c>
      <c r="B19" s="15" t="s">
        <v>19</v>
      </c>
      <c r="C19">
        <v>618</v>
      </c>
      <c r="D19">
        <v>142</v>
      </c>
      <c r="E19">
        <v>3303</v>
      </c>
      <c r="F19" s="22">
        <f t="shared" si="0"/>
        <v>4063</v>
      </c>
      <c r="G19">
        <v>366</v>
      </c>
      <c r="H19">
        <v>80</v>
      </c>
      <c r="I19">
        <v>1930</v>
      </c>
      <c r="J19" s="45">
        <f t="shared" si="1"/>
        <v>2376</v>
      </c>
      <c r="K19" s="39">
        <v>280725.75916666666</v>
      </c>
      <c r="L19" s="39">
        <v>48970.523333333338</v>
      </c>
      <c r="M19" s="39">
        <v>1080579.0666666667</v>
      </c>
      <c r="N19" s="44">
        <f t="shared" si="2"/>
        <v>1410275.3491666666</v>
      </c>
    </row>
    <row r="20" spans="1:14" x14ac:dyDescent="0.2">
      <c r="A20" s="4">
        <v>17</v>
      </c>
      <c r="B20" s="15" t="s">
        <v>20</v>
      </c>
      <c r="C20">
        <v>6</v>
      </c>
      <c r="D20">
        <v>20</v>
      </c>
      <c r="E20">
        <v>129</v>
      </c>
      <c r="F20" s="22">
        <f t="shared" si="0"/>
        <v>155</v>
      </c>
      <c r="G20">
        <v>4</v>
      </c>
      <c r="H20">
        <v>11</v>
      </c>
      <c r="I20">
        <v>93</v>
      </c>
      <c r="J20" s="45">
        <f t="shared" si="1"/>
        <v>108</v>
      </c>
      <c r="K20" s="39">
        <v>1849.7158333333334</v>
      </c>
      <c r="L20" s="39">
        <v>4653.1333333333332</v>
      </c>
      <c r="M20" s="39">
        <v>31605.719166666666</v>
      </c>
      <c r="N20" s="44">
        <f t="shared" si="2"/>
        <v>38108.568333333329</v>
      </c>
    </row>
    <row r="21" spans="1:14" x14ac:dyDescent="0.2">
      <c r="A21" s="4">
        <v>18</v>
      </c>
      <c r="B21" s="15" t="s">
        <v>21</v>
      </c>
      <c r="C21">
        <v>30</v>
      </c>
      <c r="D21">
        <v>25</v>
      </c>
      <c r="E21">
        <v>383</v>
      </c>
      <c r="F21" s="22">
        <f t="shared" si="0"/>
        <v>438</v>
      </c>
      <c r="G21">
        <v>18</v>
      </c>
      <c r="H21">
        <v>12</v>
      </c>
      <c r="I21">
        <v>196</v>
      </c>
      <c r="J21" s="45">
        <f t="shared" si="1"/>
        <v>226</v>
      </c>
      <c r="K21" s="39">
        <v>9631.0283333333336</v>
      </c>
      <c r="L21" s="39">
        <v>5521.9341666666669</v>
      </c>
      <c r="M21" s="39">
        <v>72660.109166666662</v>
      </c>
      <c r="N21" s="44">
        <f t="shared" si="2"/>
        <v>87813.071666666656</v>
      </c>
    </row>
    <row r="22" spans="1:14" x14ac:dyDescent="0.2">
      <c r="A22" s="4">
        <v>19</v>
      </c>
      <c r="B22" s="15" t="s">
        <v>22</v>
      </c>
      <c r="C22">
        <v>27</v>
      </c>
      <c r="D22">
        <v>4</v>
      </c>
      <c r="E22">
        <v>273</v>
      </c>
      <c r="F22" s="22">
        <f t="shared" si="0"/>
        <v>304</v>
      </c>
      <c r="G22">
        <v>14</v>
      </c>
      <c r="H22">
        <v>2</v>
      </c>
      <c r="I22">
        <v>161</v>
      </c>
      <c r="J22" s="45">
        <f t="shared" si="1"/>
        <v>177</v>
      </c>
      <c r="K22" s="39">
        <v>7445.1433333333334</v>
      </c>
      <c r="L22" s="39">
        <v>830.33166666666659</v>
      </c>
      <c r="M22" s="39">
        <v>57541.704999999994</v>
      </c>
      <c r="N22" s="44">
        <f t="shared" si="2"/>
        <v>65817.179999999993</v>
      </c>
    </row>
    <row r="23" spans="1:14" x14ac:dyDescent="0.2">
      <c r="A23" s="4">
        <v>20</v>
      </c>
      <c r="B23" s="16" t="s">
        <v>23</v>
      </c>
      <c r="C23">
        <v>5</v>
      </c>
      <c r="D23">
        <v>2</v>
      </c>
      <c r="E23">
        <v>145</v>
      </c>
      <c r="F23" s="22">
        <f t="shared" si="0"/>
        <v>152</v>
      </c>
      <c r="G23">
        <v>2</v>
      </c>
      <c r="H23">
        <v>1</v>
      </c>
      <c r="I23">
        <v>103</v>
      </c>
      <c r="J23" s="45">
        <f t="shared" si="1"/>
        <v>106</v>
      </c>
      <c r="K23" s="39">
        <v>1652.3433333333332</v>
      </c>
      <c r="L23" s="39">
        <v>613.68666666666661</v>
      </c>
      <c r="M23" s="39">
        <v>40521.758333333331</v>
      </c>
      <c r="N23" s="44">
        <f t="shared" si="2"/>
        <v>42787.78833333333</v>
      </c>
    </row>
    <row r="24" spans="1:14" x14ac:dyDescent="0.2">
      <c r="A24" s="4">
        <v>21</v>
      </c>
      <c r="B24" s="16" t="s">
        <v>24</v>
      </c>
      <c r="C24">
        <v>41</v>
      </c>
      <c r="D24">
        <v>24</v>
      </c>
      <c r="E24">
        <v>795</v>
      </c>
      <c r="F24" s="22">
        <f t="shared" si="0"/>
        <v>860</v>
      </c>
      <c r="G24">
        <v>25</v>
      </c>
      <c r="H24">
        <v>12</v>
      </c>
      <c r="I24">
        <v>449</v>
      </c>
      <c r="J24" s="45">
        <f t="shared" si="1"/>
        <v>486</v>
      </c>
      <c r="K24" s="39">
        <v>12347.844166666668</v>
      </c>
      <c r="L24" s="39">
        <v>6461.5091666666667</v>
      </c>
      <c r="M24" s="39">
        <v>184663.84083333332</v>
      </c>
      <c r="N24" s="44">
        <f t="shared" si="2"/>
        <v>203473.19416666665</v>
      </c>
    </row>
    <row r="25" spans="1:14" x14ac:dyDescent="0.2">
      <c r="A25" s="4">
        <v>22</v>
      </c>
      <c r="B25" s="15" t="s">
        <v>25</v>
      </c>
      <c r="C25">
        <v>99</v>
      </c>
      <c r="D25">
        <v>47</v>
      </c>
      <c r="E25">
        <v>603</v>
      </c>
      <c r="F25" s="22">
        <f t="shared" si="0"/>
        <v>749</v>
      </c>
      <c r="G25">
        <v>54</v>
      </c>
      <c r="H25">
        <v>24</v>
      </c>
      <c r="I25">
        <v>375</v>
      </c>
      <c r="J25" s="45">
        <f t="shared" si="1"/>
        <v>453</v>
      </c>
      <c r="K25" s="39">
        <v>22683.125833333335</v>
      </c>
      <c r="L25" s="39">
        <v>10955.782500000001</v>
      </c>
      <c r="M25" s="39">
        <v>138392.90833333335</v>
      </c>
      <c r="N25" s="44">
        <f t="shared" si="2"/>
        <v>172031.81666666671</v>
      </c>
    </row>
    <row r="26" spans="1:14" x14ac:dyDescent="0.2">
      <c r="A26" s="4">
        <v>23</v>
      </c>
      <c r="B26" s="15" t="s">
        <v>26</v>
      </c>
      <c r="C26">
        <v>7</v>
      </c>
      <c r="D26">
        <v>4</v>
      </c>
      <c r="E26">
        <v>204</v>
      </c>
      <c r="F26" s="22">
        <f t="shared" si="0"/>
        <v>215</v>
      </c>
      <c r="G26">
        <v>3</v>
      </c>
      <c r="H26">
        <v>2</v>
      </c>
      <c r="I26">
        <v>128</v>
      </c>
      <c r="J26" s="45">
        <f t="shared" si="1"/>
        <v>133</v>
      </c>
      <c r="K26" s="39">
        <v>2204.8433333333332</v>
      </c>
      <c r="L26" s="39">
        <v>1399.7533333333333</v>
      </c>
      <c r="M26" s="39">
        <v>43858.912500000006</v>
      </c>
      <c r="N26" s="44">
        <f t="shared" si="2"/>
        <v>47463.50916666667</v>
      </c>
    </row>
    <row r="27" spans="1:14" x14ac:dyDescent="0.2">
      <c r="A27" s="4">
        <v>30</v>
      </c>
      <c r="B27" s="15" t="s">
        <v>27</v>
      </c>
      <c r="C27">
        <v>2223</v>
      </c>
      <c r="D27">
        <v>492</v>
      </c>
      <c r="E27">
        <v>4581</v>
      </c>
      <c r="F27" s="22">
        <f t="shared" si="0"/>
        <v>7296</v>
      </c>
      <c r="G27">
        <v>1278</v>
      </c>
      <c r="H27">
        <v>297</v>
      </c>
      <c r="I27">
        <v>2676</v>
      </c>
      <c r="J27" s="46">
        <f t="shared" si="1"/>
        <v>4251</v>
      </c>
      <c r="K27" s="39">
        <v>860968.09500000009</v>
      </c>
      <c r="L27" s="39">
        <v>166904.76833333334</v>
      </c>
      <c r="M27" s="39">
        <v>1382307.3875</v>
      </c>
      <c r="N27" s="44">
        <f t="shared" si="2"/>
        <v>2410180.2508333335</v>
      </c>
    </row>
    <row r="28" spans="1:14" x14ac:dyDescent="0.2">
      <c r="A28" s="1"/>
      <c r="B28" s="28" t="s">
        <v>3</v>
      </c>
      <c r="C28" s="27">
        <f t="shared" ref="C28:N28" si="3">SUM(C4:C27)</f>
        <v>4276</v>
      </c>
      <c r="D28" s="27">
        <f t="shared" si="3"/>
        <v>1399</v>
      </c>
      <c r="E28" s="27">
        <f t="shared" si="3"/>
        <v>19489</v>
      </c>
      <c r="F28" s="28">
        <f t="shared" si="3"/>
        <v>25164</v>
      </c>
      <c r="G28" s="27">
        <f t="shared" si="3"/>
        <v>2444</v>
      </c>
      <c r="H28" s="27">
        <f t="shared" si="3"/>
        <v>792</v>
      </c>
      <c r="I28" s="27">
        <f t="shared" si="3"/>
        <v>11665</v>
      </c>
      <c r="J28" s="28">
        <f t="shared" si="3"/>
        <v>14901</v>
      </c>
      <c r="K28" s="47">
        <f t="shared" si="3"/>
        <v>1679705.4733333336</v>
      </c>
      <c r="L28" s="47">
        <f t="shared" si="3"/>
        <v>476552.38583333336</v>
      </c>
      <c r="M28" s="47">
        <f t="shared" si="3"/>
        <v>5774553.2216666667</v>
      </c>
      <c r="N28" s="48">
        <f t="shared" si="3"/>
        <v>7930811.0808333317</v>
      </c>
    </row>
    <row r="29" spans="1:14" x14ac:dyDescent="0.2">
      <c r="N29" s="49"/>
    </row>
    <row r="30" spans="1:14" x14ac:dyDescent="0.2">
      <c r="N30" s="49"/>
    </row>
    <row r="31" spans="1:14" x14ac:dyDescent="0.2">
      <c r="N31" s="49"/>
    </row>
  </sheetData>
  <phoneticPr fontId="2" type="noConversion"/>
  <pageMargins left="0.75" right="0.75" top="1" bottom="1" header="0.5" footer="0.5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G30" sqref="G30"/>
    </sheetView>
  </sheetViews>
  <sheetFormatPr defaultRowHeight="15" x14ac:dyDescent="0.2"/>
  <cols>
    <col min="1" max="1" width="4.21875" customWidth="1"/>
    <col min="11" max="11" width="12.33203125" customWidth="1"/>
    <col min="12" max="12" width="12.88671875" customWidth="1"/>
    <col min="13" max="13" width="11.33203125" customWidth="1"/>
    <col min="14" max="14" width="12" customWidth="1"/>
  </cols>
  <sheetData>
    <row r="1" spans="1:14" ht="15.75" x14ac:dyDescent="0.25">
      <c r="D1" s="13" t="s">
        <v>87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52</v>
      </c>
      <c r="D4">
        <v>48</v>
      </c>
      <c r="E4">
        <v>223</v>
      </c>
      <c r="F4" s="95">
        <f t="shared" ref="F4:F26" si="0">SUM(C4:E4)</f>
        <v>323</v>
      </c>
      <c r="G4">
        <v>27</v>
      </c>
      <c r="H4">
        <v>24</v>
      </c>
      <c r="I4">
        <v>144</v>
      </c>
      <c r="J4" s="95">
        <f t="shared" ref="J4:J26" si="1">SUM(G4:I4)</f>
        <v>195</v>
      </c>
      <c r="K4" s="114">
        <v>9808.1533299999992</v>
      </c>
      <c r="L4" s="114">
        <v>10628.8542</v>
      </c>
      <c r="M4" s="115">
        <v>37007.522499999999</v>
      </c>
      <c r="N4" s="98">
        <f>SUM(K4:M4)</f>
        <v>57444.530029999994</v>
      </c>
    </row>
    <row r="5" spans="1:14" x14ac:dyDescent="0.2">
      <c r="A5" s="4">
        <v>2</v>
      </c>
      <c r="B5" s="15" t="s">
        <v>5</v>
      </c>
      <c r="C5">
        <v>172</v>
      </c>
      <c r="D5">
        <v>97</v>
      </c>
      <c r="E5">
        <v>380</v>
      </c>
      <c r="F5" s="95">
        <f t="shared" si="0"/>
        <v>649</v>
      </c>
      <c r="G5">
        <v>99</v>
      </c>
      <c r="H5">
        <v>60</v>
      </c>
      <c r="I5">
        <v>228</v>
      </c>
      <c r="J5" s="95">
        <f t="shared" si="1"/>
        <v>387</v>
      </c>
      <c r="K5" s="114">
        <v>61245.058299999997</v>
      </c>
      <c r="L5" s="114">
        <v>28796.6142</v>
      </c>
      <c r="M5" s="115">
        <v>105020.901</v>
      </c>
      <c r="N5" s="98">
        <f t="shared" ref="N5:N27" si="2">SUM(K5:M5)</f>
        <v>195062.5735</v>
      </c>
    </row>
    <row r="6" spans="1:14" x14ac:dyDescent="0.2">
      <c r="A6" s="4">
        <v>3</v>
      </c>
      <c r="B6" s="15" t="s">
        <v>6</v>
      </c>
      <c r="C6">
        <v>1086</v>
      </c>
      <c r="D6">
        <v>243</v>
      </c>
      <c r="E6">
        <v>2099</v>
      </c>
      <c r="F6" s="95">
        <f t="shared" si="0"/>
        <v>3428</v>
      </c>
      <c r="G6">
        <v>642</v>
      </c>
      <c r="H6">
        <v>146</v>
      </c>
      <c r="I6">
        <v>1287</v>
      </c>
      <c r="J6" s="95">
        <f t="shared" si="1"/>
        <v>2075</v>
      </c>
      <c r="K6" s="114">
        <v>416877.511</v>
      </c>
      <c r="L6" s="114">
        <v>90087.129199999996</v>
      </c>
      <c r="M6" s="115">
        <v>673609.45200000005</v>
      </c>
      <c r="N6" s="98">
        <f t="shared" si="2"/>
        <v>1180574.0922000001</v>
      </c>
    </row>
    <row r="7" spans="1:14" x14ac:dyDescent="0.2">
      <c r="A7" s="4">
        <v>4</v>
      </c>
      <c r="B7" s="15" t="s">
        <v>7</v>
      </c>
      <c r="C7">
        <v>30</v>
      </c>
      <c r="D7">
        <v>21</v>
      </c>
      <c r="E7">
        <v>218</v>
      </c>
      <c r="F7" s="95">
        <f t="shared" si="0"/>
        <v>269</v>
      </c>
      <c r="G7">
        <v>16</v>
      </c>
      <c r="H7">
        <v>11</v>
      </c>
      <c r="I7">
        <v>127</v>
      </c>
      <c r="J7" s="95">
        <f t="shared" si="1"/>
        <v>154</v>
      </c>
      <c r="K7" s="114">
        <v>10915.807500000001</v>
      </c>
      <c r="L7" s="114">
        <v>4272.9591700000001</v>
      </c>
      <c r="M7" s="115">
        <v>63661.855799999998</v>
      </c>
      <c r="N7" s="98">
        <f t="shared" si="2"/>
        <v>78850.622470000002</v>
      </c>
    </row>
    <row r="8" spans="1:14" x14ac:dyDescent="0.2">
      <c r="A8" s="4">
        <v>5</v>
      </c>
      <c r="B8" s="15" t="s">
        <v>8</v>
      </c>
      <c r="C8">
        <v>30</v>
      </c>
      <c r="D8">
        <v>13</v>
      </c>
      <c r="E8">
        <v>146</v>
      </c>
      <c r="F8" s="95">
        <f t="shared" si="0"/>
        <v>189</v>
      </c>
      <c r="G8">
        <v>21</v>
      </c>
      <c r="H8">
        <v>7</v>
      </c>
      <c r="I8">
        <v>82</v>
      </c>
      <c r="J8" s="95">
        <f t="shared" si="1"/>
        <v>110</v>
      </c>
      <c r="K8" s="114">
        <v>7123.0141700000004</v>
      </c>
      <c r="L8" s="114">
        <v>2480.0316699999998</v>
      </c>
      <c r="M8" s="115">
        <v>29511.6358</v>
      </c>
      <c r="N8" s="98">
        <f t="shared" si="2"/>
        <v>39114.681640000003</v>
      </c>
    </row>
    <row r="9" spans="1:14" x14ac:dyDescent="0.2">
      <c r="A9" s="4">
        <v>6</v>
      </c>
      <c r="B9" s="15" t="s">
        <v>9</v>
      </c>
      <c r="C9">
        <v>62</v>
      </c>
      <c r="D9">
        <v>33</v>
      </c>
      <c r="E9">
        <v>320</v>
      </c>
      <c r="F9" s="95">
        <f t="shared" si="0"/>
        <v>415</v>
      </c>
      <c r="G9">
        <v>35</v>
      </c>
      <c r="H9">
        <v>19</v>
      </c>
      <c r="I9">
        <v>210</v>
      </c>
      <c r="J9" s="95">
        <f t="shared" si="1"/>
        <v>264</v>
      </c>
      <c r="K9" s="114">
        <v>21894.794999999998</v>
      </c>
      <c r="L9" s="114">
        <v>9070.0674999999992</v>
      </c>
      <c r="M9" s="115">
        <v>85758.042499999996</v>
      </c>
      <c r="N9" s="98">
        <f t="shared" si="2"/>
        <v>116722.905</v>
      </c>
    </row>
    <row r="10" spans="1:14" x14ac:dyDescent="0.2">
      <c r="A10" s="4">
        <v>7</v>
      </c>
      <c r="B10" s="15" t="s">
        <v>10</v>
      </c>
      <c r="C10">
        <v>85</v>
      </c>
      <c r="D10">
        <v>49</v>
      </c>
      <c r="E10">
        <v>193</v>
      </c>
      <c r="F10" s="95">
        <f t="shared" si="0"/>
        <v>327</v>
      </c>
      <c r="G10">
        <v>53</v>
      </c>
      <c r="H10">
        <v>27</v>
      </c>
      <c r="I10">
        <v>113</v>
      </c>
      <c r="J10" s="95">
        <f t="shared" si="1"/>
        <v>193</v>
      </c>
      <c r="K10" s="114">
        <v>30887.837500000001</v>
      </c>
      <c r="L10" s="114">
        <v>14085.933300000001</v>
      </c>
      <c r="M10" s="115">
        <v>46410.444199999998</v>
      </c>
      <c r="N10" s="98">
        <f t="shared" si="2"/>
        <v>91384.214999999997</v>
      </c>
    </row>
    <row r="11" spans="1:14" x14ac:dyDescent="0.2">
      <c r="A11" s="4">
        <v>8</v>
      </c>
      <c r="B11" s="15" t="s">
        <v>11</v>
      </c>
      <c r="C11">
        <v>114</v>
      </c>
      <c r="D11">
        <v>24</v>
      </c>
      <c r="E11">
        <v>392</v>
      </c>
      <c r="F11" s="95">
        <f t="shared" si="0"/>
        <v>530</v>
      </c>
      <c r="G11">
        <v>65</v>
      </c>
      <c r="H11">
        <v>15</v>
      </c>
      <c r="I11">
        <v>238</v>
      </c>
      <c r="J11" s="95">
        <f t="shared" si="1"/>
        <v>318</v>
      </c>
      <c r="K11" s="114">
        <v>47577.4</v>
      </c>
      <c r="L11" s="114">
        <v>8788.8775000000005</v>
      </c>
      <c r="M11" s="115">
        <v>117159.001</v>
      </c>
      <c r="N11" s="98">
        <f t="shared" si="2"/>
        <v>173525.27850000001</v>
      </c>
    </row>
    <row r="12" spans="1:14" x14ac:dyDescent="0.2">
      <c r="A12" s="4">
        <v>9</v>
      </c>
      <c r="B12" s="15" t="s">
        <v>12</v>
      </c>
      <c r="C12">
        <v>30</v>
      </c>
      <c r="D12">
        <v>36</v>
      </c>
      <c r="E12">
        <v>208</v>
      </c>
      <c r="F12" s="95">
        <f t="shared" si="0"/>
        <v>274</v>
      </c>
      <c r="G12">
        <v>18</v>
      </c>
      <c r="H12">
        <v>18</v>
      </c>
      <c r="I12">
        <v>144</v>
      </c>
      <c r="J12" s="95">
        <f t="shared" si="1"/>
        <v>180</v>
      </c>
      <c r="K12" s="114">
        <v>9405.2616699999999</v>
      </c>
      <c r="L12" s="114">
        <v>8346.7041700000009</v>
      </c>
      <c r="M12" s="115">
        <v>47124.165800000002</v>
      </c>
      <c r="N12" s="98">
        <f t="shared" si="2"/>
        <v>64876.131640000007</v>
      </c>
    </row>
    <row r="13" spans="1:14" x14ac:dyDescent="0.2">
      <c r="A13" s="4">
        <v>10</v>
      </c>
      <c r="B13" s="15" t="s">
        <v>13</v>
      </c>
      <c r="C13">
        <v>167</v>
      </c>
      <c r="D13">
        <v>50</v>
      </c>
      <c r="E13">
        <v>315</v>
      </c>
      <c r="F13" s="95">
        <f t="shared" si="0"/>
        <v>532</v>
      </c>
      <c r="G13">
        <v>89</v>
      </c>
      <c r="H13">
        <v>24</v>
      </c>
      <c r="I13">
        <v>193</v>
      </c>
      <c r="J13" s="95">
        <f t="shared" si="1"/>
        <v>306</v>
      </c>
      <c r="K13" s="114">
        <v>62494.910799999998</v>
      </c>
      <c r="L13" s="114">
        <v>12169.5383</v>
      </c>
      <c r="M13" s="115">
        <v>83388.846699999995</v>
      </c>
      <c r="N13" s="98">
        <f t="shared" si="2"/>
        <v>158053.29579999999</v>
      </c>
    </row>
    <row r="14" spans="1:14" x14ac:dyDescent="0.2">
      <c r="A14" s="4">
        <v>11</v>
      </c>
      <c r="B14" s="15" t="s">
        <v>14</v>
      </c>
      <c r="C14">
        <v>10</v>
      </c>
      <c r="D14">
        <v>7</v>
      </c>
      <c r="E14">
        <v>40</v>
      </c>
      <c r="F14" s="95">
        <f t="shared" si="0"/>
        <v>57</v>
      </c>
      <c r="G14">
        <v>5</v>
      </c>
      <c r="H14">
        <v>3</v>
      </c>
      <c r="I14">
        <v>27</v>
      </c>
      <c r="J14" s="95">
        <f t="shared" si="1"/>
        <v>35</v>
      </c>
      <c r="K14" s="114">
        <v>2329.5133300000002</v>
      </c>
      <c r="L14" s="114">
        <v>1094.99</v>
      </c>
      <c r="M14" s="115">
        <v>6448.7908299999999</v>
      </c>
      <c r="N14" s="98">
        <f t="shared" si="2"/>
        <v>9873.2941600000013</v>
      </c>
    </row>
    <row r="15" spans="1:14" x14ac:dyDescent="0.2">
      <c r="A15" s="4">
        <v>12</v>
      </c>
      <c r="B15" s="15" t="s">
        <v>15</v>
      </c>
      <c r="C15">
        <v>141</v>
      </c>
      <c r="D15">
        <v>73</v>
      </c>
      <c r="E15">
        <v>544</v>
      </c>
      <c r="F15" s="95">
        <f t="shared" si="0"/>
        <v>758</v>
      </c>
      <c r="G15">
        <v>81</v>
      </c>
      <c r="H15">
        <v>38</v>
      </c>
      <c r="I15">
        <v>326</v>
      </c>
      <c r="J15" s="95">
        <f t="shared" si="1"/>
        <v>445</v>
      </c>
      <c r="K15" s="114">
        <v>48254.624199999998</v>
      </c>
      <c r="L15" s="114">
        <v>20721.404200000001</v>
      </c>
      <c r="M15" s="115">
        <v>150228.50899999999</v>
      </c>
      <c r="N15" s="98">
        <f t="shared" si="2"/>
        <v>219204.53739999997</v>
      </c>
    </row>
    <row r="16" spans="1:14" x14ac:dyDescent="0.2">
      <c r="A16" s="4">
        <v>13</v>
      </c>
      <c r="B16" s="15" t="s">
        <v>16</v>
      </c>
      <c r="C16">
        <v>263</v>
      </c>
      <c r="D16">
        <v>42</v>
      </c>
      <c r="E16">
        <v>402</v>
      </c>
      <c r="F16" s="95">
        <f t="shared" si="0"/>
        <v>707</v>
      </c>
      <c r="G16">
        <v>139</v>
      </c>
      <c r="H16">
        <v>28</v>
      </c>
      <c r="I16">
        <v>233</v>
      </c>
      <c r="J16" s="95">
        <f t="shared" si="1"/>
        <v>400</v>
      </c>
      <c r="K16" s="114">
        <v>147106.98199999999</v>
      </c>
      <c r="L16" s="114">
        <v>20218.618299999998</v>
      </c>
      <c r="M16" s="115">
        <v>161090.47500000001</v>
      </c>
      <c r="N16" s="98">
        <f t="shared" si="2"/>
        <v>328416.07530000003</v>
      </c>
    </row>
    <row r="17" spans="1:14" x14ac:dyDescent="0.2">
      <c r="A17" s="4">
        <v>14</v>
      </c>
      <c r="B17" s="15" t="s">
        <v>17</v>
      </c>
      <c r="C17">
        <v>12</v>
      </c>
      <c r="D17">
        <v>4</v>
      </c>
      <c r="E17">
        <v>51</v>
      </c>
      <c r="F17" s="95">
        <f t="shared" si="0"/>
        <v>67</v>
      </c>
      <c r="G17">
        <v>8</v>
      </c>
      <c r="H17">
        <v>3</v>
      </c>
      <c r="I17">
        <v>32</v>
      </c>
      <c r="J17" s="95">
        <f t="shared" si="1"/>
        <v>43</v>
      </c>
      <c r="K17" s="114">
        <v>1856.8333299999999</v>
      </c>
      <c r="L17" s="114">
        <v>711.58749999999998</v>
      </c>
      <c r="M17" s="115">
        <v>8834.4208299999991</v>
      </c>
      <c r="N17" s="98">
        <f t="shared" si="2"/>
        <v>11402.841659999998</v>
      </c>
    </row>
    <row r="18" spans="1:14" x14ac:dyDescent="0.2">
      <c r="A18" s="4">
        <v>15</v>
      </c>
      <c r="B18" s="15" t="s">
        <v>18</v>
      </c>
      <c r="C18">
        <v>399</v>
      </c>
      <c r="D18">
        <v>148</v>
      </c>
      <c r="E18">
        <v>845</v>
      </c>
      <c r="F18" s="95">
        <f t="shared" si="0"/>
        <v>1392</v>
      </c>
      <c r="G18">
        <v>229</v>
      </c>
      <c r="H18">
        <v>78</v>
      </c>
      <c r="I18">
        <v>514</v>
      </c>
      <c r="J18" s="95">
        <f t="shared" si="1"/>
        <v>821</v>
      </c>
      <c r="K18" s="114">
        <v>203365.22899999999</v>
      </c>
      <c r="L18" s="114">
        <v>49695.522499999999</v>
      </c>
      <c r="M18" s="115">
        <v>280906.34000000003</v>
      </c>
      <c r="N18" s="98">
        <f t="shared" si="2"/>
        <v>533967.09149999998</v>
      </c>
    </row>
    <row r="19" spans="1:14" x14ac:dyDescent="0.2">
      <c r="A19" s="4">
        <v>16</v>
      </c>
      <c r="B19" s="15" t="s">
        <v>19</v>
      </c>
      <c r="C19">
        <v>1146</v>
      </c>
      <c r="D19">
        <v>245</v>
      </c>
      <c r="E19">
        <v>1506</v>
      </c>
      <c r="F19" s="95">
        <f t="shared" si="0"/>
        <v>2897</v>
      </c>
      <c r="G19">
        <v>648</v>
      </c>
      <c r="H19">
        <v>130</v>
      </c>
      <c r="I19">
        <v>858</v>
      </c>
      <c r="J19" s="95">
        <f t="shared" si="1"/>
        <v>1636</v>
      </c>
      <c r="K19" s="114">
        <v>492906.97100000002</v>
      </c>
      <c r="L19" s="114">
        <v>81679.498300000007</v>
      </c>
      <c r="M19" s="115">
        <v>469865.96600000001</v>
      </c>
      <c r="N19" s="98">
        <f t="shared" si="2"/>
        <v>1044452.4353</v>
      </c>
    </row>
    <row r="20" spans="1:14" x14ac:dyDescent="0.2">
      <c r="A20" s="4">
        <v>17</v>
      </c>
      <c r="B20" s="15" t="s">
        <v>20</v>
      </c>
      <c r="C20">
        <v>9</v>
      </c>
      <c r="D20">
        <v>9</v>
      </c>
      <c r="E20">
        <v>109</v>
      </c>
      <c r="F20" s="95">
        <f t="shared" si="0"/>
        <v>127</v>
      </c>
      <c r="G20">
        <v>6</v>
      </c>
      <c r="H20">
        <v>6</v>
      </c>
      <c r="I20">
        <v>70</v>
      </c>
      <c r="J20" s="95">
        <f t="shared" si="1"/>
        <v>82</v>
      </c>
      <c r="K20" s="114">
        <v>1247.0899999999999</v>
      </c>
      <c r="L20" s="114">
        <v>2574.7908299999999</v>
      </c>
      <c r="M20" s="115">
        <v>17740.070800000001</v>
      </c>
      <c r="N20" s="98">
        <f t="shared" si="2"/>
        <v>21561.951630000003</v>
      </c>
    </row>
    <row r="21" spans="1:14" x14ac:dyDescent="0.2">
      <c r="A21" s="4">
        <v>18</v>
      </c>
      <c r="B21" s="15" t="s">
        <v>21</v>
      </c>
      <c r="C21">
        <v>93</v>
      </c>
      <c r="D21">
        <v>31</v>
      </c>
      <c r="E21">
        <v>214</v>
      </c>
      <c r="F21" s="95">
        <f t="shared" si="0"/>
        <v>338</v>
      </c>
      <c r="G21">
        <v>44</v>
      </c>
      <c r="H21">
        <v>21</v>
      </c>
      <c r="I21">
        <v>111</v>
      </c>
      <c r="J21" s="95">
        <f t="shared" si="1"/>
        <v>176</v>
      </c>
      <c r="K21" s="114">
        <v>19711.585800000001</v>
      </c>
      <c r="L21" s="114">
        <v>4748.95417</v>
      </c>
      <c r="M21" s="115">
        <v>36172.034200000002</v>
      </c>
      <c r="N21" s="98">
        <f t="shared" si="2"/>
        <v>60632.574170000007</v>
      </c>
    </row>
    <row r="22" spans="1:14" x14ac:dyDescent="0.2">
      <c r="A22" s="4">
        <v>19</v>
      </c>
      <c r="B22" s="15" t="s">
        <v>22</v>
      </c>
      <c r="C22">
        <v>51</v>
      </c>
      <c r="D22">
        <v>7</v>
      </c>
      <c r="E22">
        <v>208</v>
      </c>
      <c r="F22" s="95">
        <f t="shared" si="0"/>
        <v>266</v>
      </c>
      <c r="G22">
        <v>28</v>
      </c>
      <c r="H22">
        <v>4</v>
      </c>
      <c r="I22">
        <v>112</v>
      </c>
      <c r="J22" s="95">
        <f t="shared" si="1"/>
        <v>144</v>
      </c>
      <c r="K22" s="114">
        <v>14795.310799999999</v>
      </c>
      <c r="L22" s="114">
        <v>2287.1875</v>
      </c>
      <c r="M22" s="115">
        <v>45101.5933</v>
      </c>
      <c r="N22" s="98">
        <f t="shared" si="2"/>
        <v>62184.0916</v>
      </c>
    </row>
    <row r="23" spans="1:14" x14ac:dyDescent="0.2">
      <c r="A23" s="4">
        <v>20</v>
      </c>
      <c r="B23" s="16" t="s">
        <v>23</v>
      </c>
      <c r="C23">
        <v>3</v>
      </c>
      <c r="D23">
        <v>12</v>
      </c>
      <c r="E23">
        <v>121</v>
      </c>
      <c r="F23" s="95">
        <f t="shared" si="0"/>
        <v>136</v>
      </c>
      <c r="G23">
        <v>2</v>
      </c>
      <c r="H23">
        <v>8</v>
      </c>
      <c r="I23">
        <v>83</v>
      </c>
      <c r="J23" s="95">
        <f t="shared" si="1"/>
        <v>93</v>
      </c>
      <c r="K23" s="114">
        <v>613.42666699999995</v>
      </c>
      <c r="L23" s="114">
        <v>3446.58167</v>
      </c>
      <c r="M23" s="115">
        <v>29722.517500000002</v>
      </c>
      <c r="N23" s="98">
        <f t="shared" si="2"/>
        <v>33782.525837000001</v>
      </c>
    </row>
    <row r="24" spans="1:14" x14ac:dyDescent="0.2">
      <c r="A24" s="4">
        <v>21</v>
      </c>
      <c r="B24" s="16" t="s">
        <v>24</v>
      </c>
      <c r="C24">
        <v>111</v>
      </c>
      <c r="D24">
        <v>57</v>
      </c>
      <c r="E24">
        <v>406</v>
      </c>
      <c r="F24" s="95">
        <f t="shared" si="0"/>
        <v>574</v>
      </c>
      <c r="G24">
        <v>55</v>
      </c>
      <c r="H24">
        <v>31</v>
      </c>
      <c r="I24">
        <v>253</v>
      </c>
      <c r="J24" s="95">
        <f t="shared" si="1"/>
        <v>339</v>
      </c>
      <c r="K24" s="114">
        <v>28398.3917</v>
      </c>
      <c r="L24" s="114">
        <v>12840.815000000001</v>
      </c>
      <c r="M24" s="115">
        <v>86530.762499999997</v>
      </c>
      <c r="N24" s="98">
        <f t="shared" si="2"/>
        <v>127769.96919999999</v>
      </c>
    </row>
    <row r="25" spans="1:14" x14ac:dyDescent="0.2">
      <c r="A25" s="4">
        <v>22</v>
      </c>
      <c r="B25" s="15" t="s">
        <v>25</v>
      </c>
      <c r="C25">
        <v>96</v>
      </c>
      <c r="D25">
        <v>42</v>
      </c>
      <c r="E25">
        <v>425</v>
      </c>
      <c r="F25" s="95">
        <f t="shared" si="0"/>
        <v>563</v>
      </c>
      <c r="G25">
        <v>70</v>
      </c>
      <c r="H25">
        <v>25</v>
      </c>
      <c r="I25">
        <v>274</v>
      </c>
      <c r="J25" s="95">
        <f t="shared" si="1"/>
        <v>369</v>
      </c>
      <c r="K25" s="114">
        <v>28352.555799999998</v>
      </c>
      <c r="L25" s="114">
        <v>11062.4583</v>
      </c>
      <c r="M25" s="115">
        <v>84835.909199999995</v>
      </c>
      <c r="N25" s="98">
        <f t="shared" si="2"/>
        <v>124250.92329999999</v>
      </c>
    </row>
    <row r="26" spans="1:14" x14ac:dyDescent="0.2">
      <c r="A26" s="4">
        <v>23</v>
      </c>
      <c r="B26" s="15" t="s">
        <v>26</v>
      </c>
      <c r="C26">
        <v>22</v>
      </c>
      <c r="D26">
        <v>4</v>
      </c>
      <c r="E26">
        <v>190</v>
      </c>
      <c r="F26" s="95">
        <f t="shared" si="0"/>
        <v>216</v>
      </c>
      <c r="G26">
        <v>12</v>
      </c>
      <c r="H26">
        <v>3</v>
      </c>
      <c r="I26">
        <v>121</v>
      </c>
      <c r="J26" s="95">
        <f t="shared" si="1"/>
        <v>136</v>
      </c>
      <c r="K26" s="114">
        <v>5826.86</v>
      </c>
      <c r="L26" s="114">
        <v>931.27666699999997</v>
      </c>
      <c r="M26" s="115">
        <v>42189.777499999997</v>
      </c>
      <c r="N26" s="98">
        <f t="shared" si="2"/>
        <v>48947.914166999995</v>
      </c>
    </row>
    <row r="27" spans="1:14" x14ac:dyDescent="0.2">
      <c r="A27" s="4">
        <v>30</v>
      </c>
      <c r="B27" s="15" t="s">
        <v>27</v>
      </c>
      <c r="C27">
        <v>3432</v>
      </c>
      <c r="D27">
        <v>811</v>
      </c>
      <c r="E27">
        <v>1713</v>
      </c>
      <c r="F27" s="95">
        <f>SUM(C27:E27)</f>
        <v>5956</v>
      </c>
      <c r="G27">
        <v>2086</v>
      </c>
      <c r="H27">
        <v>512</v>
      </c>
      <c r="I27">
        <v>1047</v>
      </c>
      <c r="J27" s="95">
        <f>SUM(G27:I27)</f>
        <v>3645</v>
      </c>
      <c r="K27" s="114">
        <v>1355153.67</v>
      </c>
      <c r="L27" s="114">
        <v>266709.788</v>
      </c>
      <c r="M27" s="115">
        <v>476945.31099999999</v>
      </c>
      <c r="N27" s="98">
        <f t="shared" si="2"/>
        <v>2098808.7689999999</v>
      </c>
    </row>
    <row r="28" spans="1:14" x14ac:dyDescent="0.2">
      <c r="A28" s="1"/>
      <c r="B28" s="61" t="s">
        <v>3</v>
      </c>
      <c r="C28" s="103">
        <f>SUM(C4:C27)</f>
        <v>7616</v>
      </c>
      <c r="D28" s="103">
        <f>SUM(D4:D27)</f>
        <v>2106</v>
      </c>
      <c r="E28" s="103">
        <f>SUM(E4:E27)</f>
        <v>11268</v>
      </c>
      <c r="F28" s="104">
        <f>SUM(F4:F27)</f>
        <v>20990</v>
      </c>
      <c r="G28" s="103">
        <f t="shared" ref="G28:M28" si="3">SUM(G4:G27)</f>
        <v>4478</v>
      </c>
      <c r="H28" s="103">
        <f t="shared" si="3"/>
        <v>1241</v>
      </c>
      <c r="I28" s="103">
        <f t="shared" si="3"/>
        <v>6827</v>
      </c>
      <c r="J28" s="104">
        <f t="shared" si="3"/>
        <v>12546</v>
      </c>
      <c r="K28" s="105">
        <f>SUM(K4:K27)</f>
        <v>3028148.792897</v>
      </c>
      <c r="L28" s="105">
        <f>SUM(L4:L27)</f>
        <v>667450.18214699998</v>
      </c>
      <c r="M28" s="105">
        <f t="shared" si="3"/>
        <v>3185264.3449600004</v>
      </c>
      <c r="N28" s="106">
        <f>SUM(N4:N27)</f>
        <v>6880863.3200040013</v>
      </c>
    </row>
    <row r="30" spans="1:14" x14ac:dyDescent="0.2">
      <c r="M30" s="8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Q21" sqref="Q21"/>
    </sheetView>
  </sheetViews>
  <sheetFormatPr defaultRowHeight="15" x14ac:dyDescent="0.2"/>
  <cols>
    <col min="1" max="1" width="4.21875" customWidth="1"/>
    <col min="11" max="11" width="12.33203125" customWidth="1"/>
    <col min="12" max="12" width="12.88671875" customWidth="1"/>
    <col min="13" max="13" width="11.33203125" customWidth="1"/>
    <col min="14" max="14" width="12" customWidth="1"/>
  </cols>
  <sheetData>
    <row r="1" spans="1:14" ht="15.75" x14ac:dyDescent="0.25">
      <c r="D1" s="13" t="s">
        <v>88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54</v>
      </c>
      <c r="D4">
        <v>53</v>
      </c>
      <c r="E4">
        <v>209</v>
      </c>
      <c r="F4" s="95">
        <f>SUM(C4:E4)</f>
        <v>316</v>
      </c>
      <c r="G4">
        <v>30</v>
      </c>
      <c r="H4">
        <v>26</v>
      </c>
      <c r="I4">
        <v>133</v>
      </c>
      <c r="J4" s="95">
        <f>SUM(G4:I4)</f>
        <v>189</v>
      </c>
      <c r="K4" s="114">
        <v>8524.5008300000009</v>
      </c>
      <c r="L4" s="114">
        <v>11044.5617</v>
      </c>
      <c r="M4" s="115">
        <v>34420.890800000001</v>
      </c>
      <c r="N4" s="98">
        <f>SUM(K4:M4)</f>
        <v>53989.953330000004</v>
      </c>
    </row>
    <row r="5" spans="1:14" x14ac:dyDescent="0.2">
      <c r="A5" s="4">
        <v>2</v>
      </c>
      <c r="B5" s="15" t="s">
        <v>5</v>
      </c>
      <c r="C5">
        <v>168</v>
      </c>
      <c r="D5">
        <v>93</v>
      </c>
      <c r="E5">
        <v>356</v>
      </c>
      <c r="F5" s="95">
        <f t="shared" ref="F5:F27" si="0">SUM(C5:E5)</f>
        <v>617</v>
      </c>
      <c r="G5">
        <v>94</v>
      </c>
      <c r="H5">
        <v>60</v>
      </c>
      <c r="I5">
        <v>216</v>
      </c>
      <c r="J5" s="95">
        <f t="shared" ref="J5:J27" si="1">SUM(G5:I5)</f>
        <v>370</v>
      </c>
      <c r="K5" s="114">
        <v>60369.302499999998</v>
      </c>
      <c r="L5" s="114">
        <v>27920.175800000001</v>
      </c>
      <c r="M5" s="115">
        <v>104027.83100000001</v>
      </c>
      <c r="N5" s="98">
        <f t="shared" ref="N5:N27" si="2">SUM(K5:M5)</f>
        <v>192317.30930000002</v>
      </c>
    </row>
    <row r="6" spans="1:14" x14ac:dyDescent="0.2">
      <c r="A6" s="4">
        <v>3</v>
      </c>
      <c r="B6" s="15" t="s">
        <v>6</v>
      </c>
      <c r="C6">
        <v>1039</v>
      </c>
      <c r="D6">
        <v>271</v>
      </c>
      <c r="E6">
        <v>2039</v>
      </c>
      <c r="F6" s="95">
        <f t="shared" si="0"/>
        <v>3349</v>
      </c>
      <c r="G6">
        <v>612</v>
      </c>
      <c r="H6">
        <v>162</v>
      </c>
      <c r="I6">
        <v>1250</v>
      </c>
      <c r="J6" s="95">
        <f t="shared" si="1"/>
        <v>2024</v>
      </c>
      <c r="K6" s="114">
        <v>422188.23800000001</v>
      </c>
      <c r="L6" s="114">
        <v>103646.909</v>
      </c>
      <c r="M6" s="115">
        <v>638488.09900000005</v>
      </c>
      <c r="N6" s="98">
        <f t="shared" si="2"/>
        <v>1164323.246</v>
      </c>
    </row>
    <row r="7" spans="1:14" x14ac:dyDescent="0.2">
      <c r="A7" s="4">
        <v>4</v>
      </c>
      <c r="B7" s="15" t="s">
        <v>7</v>
      </c>
      <c r="C7">
        <v>28</v>
      </c>
      <c r="D7">
        <v>19</v>
      </c>
      <c r="E7">
        <v>214</v>
      </c>
      <c r="F7" s="95">
        <f t="shared" si="0"/>
        <v>261</v>
      </c>
      <c r="G7">
        <v>15</v>
      </c>
      <c r="H7">
        <v>11</v>
      </c>
      <c r="I7">
        <v>124</v>
      </c>
      <c r="J7" s="95">
        <f t="shared" si="1"/>
        <v>150</v>
      </c>
      <c r="K7" s="114">
        <v>10523.4025</v>
      </c>
      <c r="L7" s="114">
        <v>4879.55</v>
      </c>
      <c r="M7" s="115">
        <v>61613.034200000002</v>
      </c>
      <c r="N7" s="98">
        <f t="shared" si="2"/>
        <v>77015.986700000009</v>
      </c>
    </row>
    <row r="8" spans="1:14" x14ac:dyDescent="0.2">
      <c r="A8" s="4">
        <v>5</v>
      </c>
      <c r="B8" s="15" t="s">
        <v>8</v>
      </c>
      <c r="C8">
        <v>35</v>
      </c>
      <c r="D8">
        <v>13</v>
      </c>
      <c r="E8">
        <v>149</v>
      </c>
      <c r="F8" s="95">
        <f t="shared" si="0"/>
        <v>197</v>
      </c>
      <c r="G8">
        <v>23</v>
      </c>
      <c r="H8">
        <v>7</v>
      </c>
      <c r="I8">
        <v>83</v>
      </c>
      <c r="J8" s="95">
        <f t="shared" si="1"/>
        <v>113</v>
      </c>
      <c r="K8" s="114">
        <v>8520.0266699999993</v>
      </c>
      <c r="L8" s="114">
        <v>2400.98083</v>
      </c>
      <c r="M8" s="115">
        <v>28658.467499999999</v>
      </c>
      <c r="N8" s="98">
        <f t="shared" si="2"/>
        <v>39579.474999999999</v>
      </c>
    </row>
    <row r="9" spans="1:14" x14ac:dyDescent="0.2">
      <c r="A9" s="4">
        <v>6</v>
      </c>
      <c r="B9" s="15" t="s">
        <v>9</v>
      </c>
      <c r="C9">
        <v>57</v>
      </c>
      <c r="D9">
        <v>30</v>
      </c>
      <c r="E9">
        <v>309</v>
      </c>
      <c r="F9" s="95">
        <f t="shared" si="0"/>
        <v>396</v>
      </c>
      <c r="G9">
        <v>33</v>
      </c>
      <c r="H9">
        <v>18</v>
      </c>
      <c r="I9">
        <v>202</v>
      </c>
      <c r="J9" s="95">
        <f t="shared" si="1"/>
        <v>253</v>
      </c>
      <c r="K9" s="114">
        <v>28460.8783</v>
      </c>
      <c r="L9" s="114">
        <v>8337.0516700000007</v>
      </c>
      <c r="M9" s="115">
        <v>84060.935800000007</v>
      </c>
      <c r="N9" s="98">
        <f t="shared" si="2"/>
        <v>120858.86577</v>
      </c>
    </row>
    <row r="10" spans="1:14" x14ac:dyDescent="0.2">
      <c r="A10" s="4">
        <v>7</v>
      </c>
      <c r="B10" s="15" t="s">
        <v>10</v>
      </c>
      <c r="C10">
        <v>86</v>
      </c>
      <c r="D10">
        <v>46</v>
      </c>
      <c r="E10">
        <v>176</v>
      </c>
      <c r="F10" s="95">
        <f t="shared" si="0"/>
        <v>308</v>
      </c>
      <c r="G10">
        <v>53</v>
      </c>
      <c r="H10">
        <v>25</v>
      </c>
      <c r="I10">
        <v>101</v>
      </c>
      <c r="J10" s="95">
        <f t="shared" si="1"/>
        <v>179</v>
      </c>
      <c r="K10" s="114">
        <v>30698.568299999999</v>
      </c>
      <c r="L10" s="114">
        <v>12861.5933</v>
      </c>
      <c r="M10" s="115">
        <v>45006.335800000001</v>
      </c>
      <c r="N10" s="98">
        <f t="shared" si="2"/>
        <v>88566.497399999993</v>
      </c>
    </row>
    <row r="11" spans="1:14" x14ac:dyDescent="0.2">
      <c r="A11" s="4">
        <v>8</v>
      </c>
      <c r="B11" s="15" t="s">
        <v>11</v>
      </c>
      <c r="C11">
        <v>116</v>
      </c>
      <c r="D11">
        <v>27</v>
      </c>
      <c r="E11">
        <v>362</v>
      </c>
      <c r="F11" s="95">
        <f t="shared" si="0"/>
        <v>505</v>
      </c>
      <c r="G11">
        <v>63</v>
      </c>
      <c r="H11">
        <v>18</v>
      </c>
      <c r="I11">
        <v>224</v>
      </c>
      <c r="J11" s="95">
        <f t="shared" si="1"/>
        <v>305</v>
      </c>
      <c r="K11" s="114">
        <v>45400.095000000001</v>
      </c>
      <c r="L11" s="114">
        <v>10344.9017</v>
      </c>
      <c r="M11" s="115">
        <v>109447.04300000001</v>
      </c>
      <c r="N11" s="98">
        <f t="shared" si="2"/>
        <v>165192.03970000002</v>
      </c>
    </row>
    <row r="12" spans="1:14" x14ac:dyDescent="0.2">
      <c r="A12" s="4">
        <v>9</v>
      </c>
      <c r="B12" s="15" t="s">
        <v>12</v>
      </c>
      <c r="C12">
        <v>32</v>
      </c>
      <c r="D12">
        <v>29</v>
      </c>
      <c r="E12">
        <v>203</v>
      </c>
      <c r="F12" s="95">
        <f t="shared" si="0"/>
        <v>264</v>
      </c>
      <c r="G12">
        <v>18</v>
      </c>
      <c r="H12">
        <v>17</v>
      </c>
      <c r="I12">
        <v>141</v>
      </c>
      <c r="J12" s="95">
        <f t="shared" si="1"/>
        <v>176</v>
      </c>
      <c r="K12" s="114">
        <v>8916.8083299999998</v>
      </c>
      <c r="L12" s="114">
        <v>8261.6949999999997</v>
      </c>
      <c r="M12" s="115">
        <v>43277.855799999998</v>
      </c>
      <c r="N12" s="98">
        <f t="shared" si="2"/>
        <v>60456.359129999997</v>
      </c>
    </row>
    <row r="13" spans="1:14" x14ac:dyDescent="0.2">
      <c r="A13" s="4">
        <v>10</v>
      </c>
      <c r="B13" s="15" t="s">
        <v>13</v>
      </c>
      <c r="C13">
        <v>158</v>
      </c>
      <c r="D13">
        <v>59</v>
      </c>
      <c r="E13">
        <v>304</v>
      </c>
      <c r="F13" s="95">
        <f t="shared" si="0"/>
        <v>521</v>
      </c>
      <c r="G13">
        <v>85</v>
      </c>
      <c r="H13">
        <v>30</v>
      </c>
      <c r="I13">
        <v>191</v>
      </c>
      <c r="J13" s="95">
        <f t="shared" si="1"/>
        <v>306</v>
      </c>
      <c r="K13" s="114">
        <v>56964.667500000003</v>
      </c>
      <c r="L13" s="114">
        <v>15901.47</v>
      </c>
      <c r="M13" s="115">
        <v>81213.188299999994</v>
      </c>
      <c r="N13" s="98">
        <f t="shared" si="2"/>
        <v>154079.32579999999</v>
      </c>
    </row>
    <row r="14" spans="1:14" x14ac:dyDescent="0.2">
      <c r="A14" s="4">
        <v>11</v>
      </c>
      <c r="B14" s="15" t="s">
        <v>14</v>
      </c>
      <c r="C14">
        <v>8</v>
      </c>
      <c r="D14">
        <v>7</v>
      </c>
      <c r="E14">
        <v>40</v>
      </c>
      <c r="F14" s="95">
        <f t="shared" si="0"/>
        <v>55</v>
      </c>
      <c r="G14">
        <v>4</v>
      </c>
      <c r="H14">
        <v>3</v>
      </c>
      <c r="I14">
        <v>27</v>
      </c>
      <c r="J14" s="95">
        <f t="shared" si="1"/>
        <v>34</v>
      </c>
      <c r="K14" s="114">
        <v>1036.8800000000001</v>
      </c>
      <c r="L14" s="114">
        <v>1181.1475</v>
      </c>
      <c r="M14" s="115">
        <v>5776.42</v>
      </c>
      <c r="N14" s="98">
        <f t="shared" si="2"/>
        <v>7994.4475000000002</v>
      </c>
    </row>
    <row r="15" spans="1:14" x14ac:dyDescent="0.2">
      <c r="A15" s="4">
        <v>12</v>
      </c>
      <c r="B15" s="15" t="s">
        <v>15</v>
      </c>
      <c r="C15">
        <v>141</v>
      </c>
      <c r="D15">
        <v>80</v>
      </c>
      <c r="E15">
        <v>519</v>
      </c>
      <c r="F15" s="95">
        <f t="shared" si="0"/>
        <v>740</v>
      </c>
      <c r="G15">
        <v>86</v>
      </c>
      <c r="H15">
        <v>42</v>
      </c>
      <c r="I15">
        <v>314</v>
      </c>
      <c r="J15" s="95">
        <f t="shared" si="1"/>
        <v>442</v>
      </c>
      <c r="K15" s="114">
        <v>52575.834999999999</v>
      </c>
      <c r="L15" s="114">
        <v>21830.943299999999</v>
      </c>
      <c r="M15" s="115">
        <v>139313.12400000001</v>
      </c>
      <c r="N15" s="98">
        <f t="shared" si="2"/>
        <v>213719.90230000002</v>
      </c>
    </row>
    <row r="16" spans="1:14" x14ac:dyDescent="0.2">
      <c r="A16" s="4">
        <v>13</v>
      </c>
      <c r="B16" s="15" t="s">
        <v>16</v>
      </c>
      <c r="C16">
        <v>288</v>
      </c>
      <c r="D16">
        <v>48</v>
      </c>
      <c r="E16">
        <v>393</v>
      </c>
      <c r="F16" s="95">
        <f t="shared" si="0"/>
        <v>729</v>
      </c>
      <c r="G16">
        <v>152</v>
      </c>
      <c r="H16">
        <v>33</v>
      </c>
      <c r="I16">
        <v>224</v>
      </c>
      <c r="J16" s="95">
        <f t="shared" si="1"/>
        <v>409</v>
      </c>
      <c r="K16" s="114">
        <v>160380.003</v>
      </c>
      <c r="L16" s="114">
        <v>22672.8017</v>
      </c>
      <c r="M16" s="115">
        <v>162690.64499999999</v>
      </c>
      <c r="N16" s="98">
        <f t="shared" si="2"/>
        <v>345743.4497</v>
      </c>
    </row>
    <row r="17" spans="1:14" x14ac:dyDescent="0.2">
      <c r="A17" s="4">
        <v>14</v>
      </c>
      <c r="B17" s="15" t="s">
        <v>17</v>
      </c>
      <c r="C17">
        <v>8</v>
      </c>
      <c r="D17">
        <v>6</v>
      </c>
      <c r="E17">
        <v>47</v>
      </c>
      <c r="F17" s="95">
        <f t="shared" si="0"/>
        <v>61</v>
      </c>
      <c r="G17">
        <v>5</v>
      </c>
      <c r="H17">
        <v>4</v>
      </c>
      <c r="I17">
        <v>28</v>
      </c>
      <c r="J17" s="95">
        <f t="shared" si="1"/>
        <v>37</v>
      </c>
      <c r="K17" s="114">
        <v>1290.4449999999999</v>
      </c>
      <c r="L17" s="114">
        <v>725.42166699999996</v>
      </c>
      <c r="M17" s="115">
        <v>8398.8341700000001</v>
      </c>
      <c r="N17" s="98">
        <f t="shared" si="2"/>
        <v>10414.700837</v>
      </c>
    </row>
    <row r="18" spans="1:14" x14ac:dyDescent="0.2">
      <c r="A18" s="4">
        <v>15</v>
      </c>
      <c r="B18" s="15" t="s">
        <v>18</v>
      </c>
      <c r="C18">
        <v>384</v>
      </c>
      <c r="D18">
        <v>133</v>
      </c>
      <c r="E18">
        <v>825</v>
      </c>
      <c r="F18" s="95">
        <f t="shared" si="0"/>
        <v>1342</v>
      </c>
      <c r="G18">
        <v>225</v>
      </c>
      <c r="H18">
        <v>76</v>
      </c>
      <c r="I18">
        <v>502</v>
      </c>
      <c r="J18" s="95">
        <f t="shared" si="1"/>
        <v>803</v>
      </c>
      <c r="K18" s="114">
        <v>197015.66099999999</v>
      </c>
      <c r="L18" s="114">
        <v>54242.239999999998</v>
      </c>
      <c r="M18" s="115">
        <v>282522.81400000001</v>
      </c>
      <c r="N18" s="98">
        <f t="shared" si="2"/>
        <v>533780.71499999997</v>
      </c>
    </row>
    <row r="19" spans="1:14" x14ac:dyDescent="0.2">
      <c r="A19" s="4">
        <v>16</v>
      </c>
      <c r="B19" s="15" t="s">
        <v>19</v>
      </c>
      <c r="C19">
        <v>1098</v>
      </c>
      <c r="D19">
        <v>254</v>
      </c>
      <c r="E19">
        <v>1451</v>
      </c>
      <c r="F19" s="95">
        <f t="shared" si="0"/>
        <v>2803</v>
      </c>
      <c r="G19">
        <v>616</v>
      </c>
      <c r="H19">
        <v>135</v>
      </c>
      <c r="I19">
        <v>827</v>
      </c>
      <c r="J19" s="95">
        <f t="shared" si="1"/>
        <v>1578</v>
      </c>
      <c r="K19" s="114">
        <v>472246.35200000001</v>
      </c>
      <c r="L19" s="114">
        <v>84476.21</v>
      </c>
      <c r="M19" s="115">
        <v>451815.11900000001</v>
      </c>
      <c r="N19" s="98">
        <f t="shared" si="2"/>
        <v>1008537.6810000001</v>
      </c>
    </row>
    <row r="20" spans="1:14" x14ac:dyDescent="0.2">
      <c r="A20" s="4">
        <v>17</v>
      </c>
      <c r="B20" s="15" t="s">
        <v>20</v>
      </c>
      <c r="C20">
        <v>12</v>
      </c>
      <c r="D20">
        <v>9</v>
      </c>
      <c r="E20">
        <v>107</v>
      </c>
      <c r="F20" s="95">
        <f t="shared" si="0"/>
        <v>128</v>
      </c>
      <c r="G20">
        <v>7</v>
      </c>
      <c r="H20">
        <v>6</v>
      </c>
      <c r="I20">
        <v>68</v>
      </c>
      <c r="J20" s="95">
        <f t="shared" si="1"/>
        <v>81</v>
      </c>
      <c r="K20" s="114">
        <v>1756.3975</v>
      </c>
      <c r="L20" s="114">
        <v>2840.16417</v>
      </c>
      <c r="M20" s="115">
        <v>17824.289199999999</v>
      </c>
      <c r="N20" s="98">
        <f t="shared" si="2"/>
        <v>22420.850869999998</v>
      </c>
    </row>
    <row r="21" spans="1:14" x14ac:dyDescent="0.2">
      <c r="A21" s="4">
        <v>18</v>
      </c>
      <c r="B21" s="15" t="s">
        <v>21</v>
      </c>
      <c r="C21">
        <v>89</v>
      </c>
      <c r="D21">
        <v>33</v>
      </c>
      <c r="E21">
        <v>214</v>
      </c>
      <c r="F21" s="95">
        <f t="shared" si="0"/>
        <v>336</v>
      </c>
      <c r="G21">
        <v>46</v>
      </c>
      <c r="H21">
        <v>22</v>
      </c>
      <c r="I21">
        <v>112</v>
      </c>
      <c r="J21" s="95">
        <f t="shared" si="1"/>
        <v>180</v>
      </c>
      <c r="K21" s="114">
        <v>22137.862499999999</v>
      </c>
      <c r="L21" s="114">
        <v>6868.31167</v>
      </c>
      <c r="M21" s="115">
        <v>37090.5167</v>
      </c>
      <c r="N21" s="98">
        <f t="shared" si="2"/>
        <v>66096.690869999991</v>
      </c>
    </row>
    <row r="22" spans="1:14" x14ac:dyDescent="0.2">
      <c r="A22" s="4">
        <v>19</v>
      </c>
      <c r="B22" s="15" t="s">
        <v>22</v>
      </c>
      <c r="C22">
        <v>51</v>
      </c>
      <c r="D22">
        <v>6</v>
      </c>
      <c r="E22">
        <v>201</v>
      </c>
      <c r="F22" s="95">
        <f t="shared" si="0"/>
        <v>258</v>
      </c>
      <c r="G22">
        <v>29</v>
      </c>
      <c r="H22">
        <v>3</v>
      </c>
      <c r="I22">
        <v>108</v>
      </c>
      <c r="J22" s="95">
        <f t="shared" si="1"/>
        <v>140</v>
      </c>
      <c r="K22" s="114">
        <v>15297.327499999999</v>
      </c>
      <c r="L22" s="114">
        <v>1427.96333</v>
      </c>
      <c r="M22" s="115">
        <v>43663.890800000001</v>
      </c>
      <c r="N22" s="98">
        <f t="shared" si="2"/>
        <v>60389.181629999999</v>
      </c>
    </row>
    <row r="23" spans="1:14" x14ac:dyDescent="0.2">
      <c r="A23" s="4">
        <v>20</v>
      </c>
      <c r="B23" s="16" t="s">
        <v>23</v>
      </c>
      <c r="C23">
        <v>5</v>
      </c>
      <c r="D23">
        <v>9</v>
      </c>
      <c r="E23">
        <v>121</v>
      </c>
      <c r="F23" s="95">
        <f t="shared" si="0"/>
        <v>135</v>
      </c>
      <c r="G23">
        <v>3</v>
      </c>
      <c r="H23">
        <v>6</v>
      </c>
      <c r="I23">
        <v>84</v>
      </c>
      <c r="J23" s="95">
        <f t="shared" si="1"/>
        <v>93</v>
      </c>
      <c r="K23" s="114">
        <v>1274.8775000000001</v>
      </c>
      <c r="L23" s="114">
        <v>2851.355</v>
      </c>
      <c r="M23" s="115">
        <v>28992.589199999999</v>
      </c>
      <c r="N23" s="98">
        <f t="shared" si="2"/>
        <v>33118.8217</v>
      </c>
    </row>
    <row r="24" spans="1:14" x14ac:dyDescent="0.2">
      <c r="A24" s="4">
        <v>21</v>
      </c>
      <c r="B24" s="16" t="s">
        <v>24</v>
      </c>
      <c r="C24">
        <v>97</v>
      </c>
      <c r="D24">
        <v>67</v>
      </c>
      <c r="E24">
        <v>396</v>
      </c>
      <c r="F24" s="95">
        <f t="shared" si="0"/>
        <v>560</v>
      </c>
      <c r="G24">
        <v>50</v>
      </c>
      <c r="H24">
        <v>34</v>
      </c>
      <c r="I24">
        <v>244</v>
      </c>
      <c r="J24" s="95">
        <f t="shared" si="1"/>
        <v>328</v>
      </c>
      <c r="K24" s="114">
        <v>22825.334999999999</v>
      </c>
      <c r="L24" s="114">
        <v>17303.78</v>
      </c>
      <c r="M24" s="115">
        <v>83585.2117</v>
      </c>
      <c r="N24" s="98">
        <f t="shared" si="2"/>
        <v>123714.32670000001</v>
      </c>
    </row>
    <row r="25" spans="1:14" x14ac:dyDescent="0.2">
      <c r="A25" s="4">
        <v>22</v>
      </c>
      <c r="B25" s="15" t="s">
        <v>25</v>
      </c>
      <c r="C25">
        <v>92</v>
      </c>
      <c r="D25">
        <v>52</v>
      </c>
      <c r="E25">
        <v>410</v>
      </c>
      <c r="F25" s="95">
        <f t="shared" si="0"/>
        <v>554</v>
      </c>
      <c r="G25">
        <v>68</v>
      </c>
      <c r="H25">
        <v>30</v>
      </c>
      <c r="I25">
        <v>260</v>
      </c>
      <c r="J25" s="95">
        <f t="shared" si="1"/>
        <v>358</v>
      </c>
      <c r="K25" s="114">
        <v>27552.525000000001</v>
      </c>
      <c r="L25" s="114">
        <v>12414.783299999999</v>
      </c>
      <c r="M25" s="115">
        <v>76451.353300000002</v>
      </c>
      <c r="N25" s="98">
        <f t="shared" si="2"/>
        <v>116418.66160000001</v>
      </c>
    </row>
    <row r="26" spans="1:14" x14ac:dyDescent="0.2">
      <c r="A26" s="4">
        <v>23</v>
      </c>
      <c r="B26" s="15" t="s">
        <v>26</v>
      </c>
      <c r="C26">
        <v>19</v>
      </c>
      <c r="D26">
        <v>5</v>
      </c>
      <c r="E26">
        <v>188</v>
      </c>
      <c r="F26" s="95">
        <f t="shared" si="0"/>
        <v>212</v>
      </c>
      <c r="G26">
        <v>11</v>
      </c>
      <c r="H26">
        <v>3</v>
      </c>
      <c r="I26">
        <v>118</v>
      </c>
      <c r="J26" s="95">
        <f t="shared" si="1"/>
        <v>132</v>
      </c>
      <c r="K26" s="114">
        <v>5531.7058299999999</v>
      </c>
      <c r="L26" s="114">
        <v>889.67666699999995</v>
      </c>
      <c r="M26" s="115">
        <v>40084.709199999998</v>
      </c>
      <c r="N26" s="98">
        <f t="shared" si="2"/>
        <v>46506.091696999996</v>
      </c>
    </row>
    <row r="27" spans="1:14" x14ac:dyDescent="0.2">
      <c r="A27" s="4">
        <v>30</v>
      </c>
      <c r="B27" s="15" t="s">
        <v>27</v>
      </c>
      <c r="C27">
        <v>3399</v>
      </c>
      <c r="D27">
        <v>804</v>
      </c>
      <c r="E27">
        <v>1660</v>
      </c>
      <c r="F27" s="95">
        <f t="shared" si="0"/>
        <v>5863</v>
      </c>
      <c r="G27">
        <v>2072</v>
      </c>
      <c r="H27">
        <v>510</v>
      </c>
      <c r="I27">
        <v>1017</v>
      </c>
      <c r="J27" s="95">
        <f t="shared" si="1"/>
        <v>3599</v>
      </c>
      <c r="K27" s="114">
        <v>1337779.81</v>
      </c>
      <c r="L27" s="114">
        <v>264256.2</v>
      </c>
      <c r="M27" s="115">
        <v>460106.17300000001</v>
      </c>
      <c r="N27" s="98">
        <f t="shared" si="2"/>
        <v>2062142.183</v>
      </c>
    </row>
    <row r="28" spans="1:14" x14ac:dyDescent="0.2">
      <c r="A28" s="1"/>
      <c r="B28" s="61" t="s">
        <v>3</v>
      </c>
      <c r="C28" s="103">
        <f>SUM(C4:C27)</f>
        <v>7464</v>
      </c>
      <c r="D28" s="103">
        <f>SUM(D4:D27)</f>
        <v>2153</v>
      </c>
      <c r="E28" s="103">
        <f>SUM(E4:E27)</f>
        <v>10893</v>
      </c>
      <c r="F28" s="104">
        <f>SUM(F4:F27)</f>
        <v>20510</v>
      </c>
      <c r="G28" s="103">
        <f t="shared" ref="G28:M28" si="3">SUM(G4:G27)</f>
        <v>4400</v>
      </c>
      <c r="H28" s="103">
        <f t="shared" si="3"/>
        <v>1281</v>
      </c>
      <c r="I28" s="103">
        <f t="shared" si="3"/>
        <v>6598</v>
      </c>
      <c r="J28" s="104">
        <f t="shared" si="3"/>
        <v>12279</v>
      </c>
      <c r="K28" s="105">
        <f>SUM(K4:K27)</f>
        <v>2999267.5047599999</v>
      </c>
      <c r="L28" s="105">
        <f>SUM(L4:L27)</f>
        <v>699579.88730399997</v>
      </c>
      <c r="M28" s="105">
        <f t="shared" si="3"/>
        <v>3068529.37047</v>
      </c>
      <c r="N28" s="106">
        <f>SUM(N4:N27)</f>
        <v>6767376.7625340009</v>
      </c>
    </row>
    <row r="30" spans="1:14" x14ac:dyDescent="0.2">
      <c r="M30" s="8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B1" sqref="B1"/>
    </sheetView>
  </sheetViews>
  <sheetFormatPr defaultRowHeight="15" x14ac:dyDescent="0.2"/>
  <cols>
    <col min="1" max="1" width="4.21875" customWidth="1"/>
    <col min="11" max="11" width="12.33203125" customWidth="1"/>
    <col min="12" max="12" width="12.88671875" customWidth="1"/>
    <col min="13" max="13" width="11.33203125" customWidth="1"/>
    <col min="14" max="14" width="12" customWidth="1"/>
  </cols>
  <sheetData>
    <row r="1" spans="1:14" ht="15.75" x14ac:dyDescent="0.25">
      <c r="D1" s="13" t="s">
        <v>89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34</v>
      </c>
      <c r="D4">
        <v>58</v>
      </c>
      <c r="E4">
        <v>194</v>
      </c>
      <c r="F4" s="95">
        <f>SUM(C4:E4)</f>
        <v>286</v>
      </c>
      <c r="G4">
        <v>19</v>
      </c>
      <c r="H4">
        <v>28</v>
      </c>
      <c r="I4">
        <v>119</v>
      </c>
      <c r="J4" s="95">
        <f>SUM(G4:I4)</f>
        <v>166</v>
      </c>
      <c r="K4" s="114">
        <v>7581.2966699999997</v>
      </c>
      <c r="L4" s="114">
        <v>13179.4758</v>
      </c>
      <c r="M4" s="115">
        <v>35900.269200000002</v>
      </c>
      <c r="N4" s="98">
        <f>SUM(K4:M4)</f>
        <v>56661.041670000006</v>
      </c>
    </row>
    <row r="5" spans="1:14" x14ac:dyDescent="0.2">
      <c r="A5" s="4">
        <v>2</v>
      </c>
      <c r="B5" s="15" t="s">
        <v>5</v>
      </c>
      <c r="C5">
        <v>158</v>
      </c>
      <c r="D5">
        <v>80</v>
      </c>
      <c r="E5">
        <v>359</v>
      </c>
      <c r="F5" s="95">
        <f t="shared" ref="F5:F27" si="0">SUM(C5:E5)</f>
        <v>597</v>
      </c>
      <c r="G5">
        <v>89</v>
      </c>
      <c r="H5">
        <v>55</v>
      </c>
      <c r="I5">
        <v>212</v>
      </c>
      <c r="J5" s="95">
        <f t="shared" ref="J5:J27" si="1">SUM(G5:I5)</f>
        <v>356</v>
      </c>
      <c r="K5" s="114">
        <v>57055.169199999997</v>
      </c>
      <c r="L5" s="114">
        <v>26362.255799999999</v>
      </c>
      <c r="M5" s="115">
        <v>106335.417</v>
      </c>
      <c r="N5" s="98">
        <f t="shared" ref="N5:N27" si="2">SUM(K5:M5)</f>
        <v>189752.842</v>
      </c>
    </row>
    <row r="6" spans="1:14" x14ac:dyDescent="0.2">
      <c r="A6" s="4">
        <v>3</v>
      </c>
      <c r="B6" s="15" t="s">
        <v>6</v>
      </c>
      <c r="C6">
        <v>929</v>
      </c>
      <c r="D6">
        <v>246</v>
      </c>
      <c r="E6">
        <v>1780</v>
      </c>
      <c r="F6" s="95">
        <f t="shared" si="0"/>
        <v>2955</v>
      </c>
      <c r="G6">
        <v>527</v>
      </c>
      <c r="H6">
        <v>153</v>
      </c>
      <c r="I6">
        <v>1095</v>
      </c>
      <c r="J6" s="95">
        <f t="shared" si="1"/>
        <v>1775</v>
      </c>
      <c r="K6" s="114">
        <v>405726.55499999999</v>
      </c>
      <c r="L6" s="114">
        <v>98125.029200000004</v>
      </c>
      <c r="M6" s="115">
        <v>589786.31799999997</v>
      </c>
      <c r="N6" s="98">
        <f t="shared" si="2"/>
        <v>1093637.9021999999</v>
      </c>
    </row>
    <row r="7" spans="1:14" x14ac:dyDescent="0.2">
      <c r="A7" s="4">
        <v>4</v>
      </c>
      <c r="B7" s="15" t="s">
        <v>7</v>
      </c>
      <c r="C7">
        <v>27</v>
      </c>
      <c r="D7">
        <v>21</v>
      </c>
      <c r="E7">
        <v>195</v>
      </c>
      <c r="F7" s="95">
        <f t="shared" si="0"/>
        <v>243</v>
      </c>
      <c r="G7">
        <v>15</v>
      </c>
      <c r="H7">
        <v>12</v>
      </c>
      <c r="I7">
        <v>115</v>
      </c>
      <c r="J7" s="95">
        <f t="shared" si="1"/>
        <v>142</v>
      </c>
      <c r="K7" s="114">
        <v>10258.148300000001</v>
      </c>
      <c r="L7" s="114">
        <v>6369.0358299999998</v>
      </c>
      <c r="M7" s="115">
        <v>60805.745000000003</v>
      </c>
      <c r="N7" s="98">
        <f t="shared" si="2"/>
        <v>77432.929130000004</v>
      </c>
    </row>
    <row r="8" spans="1:14" x14ac:dyDescent="0.2">
      <c r="A8" s="4">
        <v>5</v>
      </c>
      <c r="B8" s="15" t="s">
        <v>8</v>
      </c>
      <c r="C8">
        <v>29</v>
      </c>
      <c r="D8">
        <v>6</v>
      </c>
      <c r="E8">
        <v>145</v>
      </c>
      <c r="F8" s="95">
        <f t="shared" si="0"/>
        <v>180</v>
      </c>
      <c r="G8">
        <v>19</v>
      </c>
      <c r="H8">
        <v>5</v>
      </c>
      <c r="I8">
        <v>79</v>
      </c>
      <c r="J8" s="95">
        <f t="shared" si="1"/>
        <v>103</v>
      </c>
      <c r="K8" s="114">
        <v>8328.6774999999998</v>
      </c>
      <c r="L8" s="114">
        <v>1067.82</v>
      </c>
      <c r="M8" s="115">
        <v>29004.159199999998</v>
      </c>
      <c r="N8" s="98">
        <f t="shared" si="2"/>
        <v>38400.6567</v>
      </c>
    </row>
    <row r="9" spans="1:14" x14ac:dyDescent="0.2">
      <c r="A9" s="4">
        <v>6</v>
      </c>
      <c r="B9" s="15" t="s">
        <v>9</v>
      </c>
      <c r="C9">
        <v>53</v>
      </c>
      <c r="D9">
        <v>34</v>
      </c>
      <c r="E9">
        <v>280</v>
      </c>
      <c r="F9" s="95">
        <f t="shared" si="0"/>
        <v>367</v>
      </c>
      <c r="G9">
        <v>30</v>
      </c>
      <c r="H9">
        <v>19</v>
      </c>
      <c r="I9">
        <v>185</v>
      </c>
      <c r="J9" s="95">
        <f t="shared" si="1"/>
        <v>234</v>
      </c>
      <c r="K9" s="114">
        <v>26431.762500000001</v>
      </c>
      <c r="L9" s="114">
        <v>10594.880800000001</v>
      </c>
      <c r="M9" s="115">
        <v>77478.104200000002</v>
      </c>
      <c r="N9" s="98">
        <f t="shared" si="2"/>
        <v>114504.7475</v>
      </c>
    </row>
    <row r="10" spans="1:14" x14ac:dyDescent="0.2">
      <c r="A10" s="4">
        <v>7</v>
      </c>
      <c r="B10" s="15" t="s">
        <v>10</v>
      </c>
      <c r="C10">
        <v>80</v>
      </c>
      <c r="D10">
        <v>44</v>
      </c>
      <c r="E10">
        <v>180</v>
      </c>
      <c r="F10" s="95">
        <f t="shared" si="0"/>
        <v>304</v>
      </c>
      <c r="G10">
        <v>51</v>
      </c>
      <c r="H10">
        <v>24</v>
      </c>
      <c r="I10">
        <v>102</v>
      </c>
      <c r="J10" s="95">
        <f t="shared" si="1"/>
        <v>177</v>
      </c>
      <c r="K10" s="114">
        <v>31837.8017</v>
      </c>
      <c r="L10" s="114">
        <v>12957.5442</v>
      </c>
      <c r="M10" s="115">
        <v>51182.505799999999</v>
      </c>
      <c r="N10" s="98">
        <f t="shared" si="2"/>
        <v>95977.851699999999</v>
      </c>
    </row>
    <row r="11" spans="1:14" x14ac:dyDescent="0.2">
      <c r="A11" s="4">
        <v>8</v>
      </c>
      <c r="B11" s="15" t="s">
        <v>11</v>
      </c>
      <c r="C11">
        <v>115</v>
      </c>
      <c r="D11">
        <v>34</v>
      </c>
      <c r="E11">
        <v>324</v>
      </c>
      <c r="F11" s="95">
        <f t="shared" si="0"/>
        <v>473</v>
      </c>
      <c r="G11">
        <v>66</v>
      </c>
      <c r="H11">
        <v>22</v>
      </c>
      <c r="I11">
        <v>193</v>
      </c>
      <c r="J11" s="95">
        <f t="shared" si="1"/>
        <v>281</v>
      </c>
      <c r="K11" s="114">
        <v>47833.857499999998</v>
      </c>
      <c r="L11" s="114">
        <v>9936.2791699999998</v>
      </c>
      <c r="M11" s="115">
        <v>111412.611</v>
      </c>
      <c r="N11" s="98">
        <f t="shared" si="2"/>
        <v>169182.74767000001</v>
      </c>
    </row>
    <row r="12" spans="1:14" x14ac:dyDescent="0.2">
      <c r="A12" s="4">
        <v>9</v>
      </c>
      <c r="B12" s="15" t="s">
        <v>12</v>
      </c>
      <c r="C12">
        <v>30</v>
      </c>
      <c r="D12">
        <v>21</v>
      </c>
      <c r="E12">
        <v>192</v>
      </c>
      <c r="F12" s="95">
        <f t="shared" si="0"/>
        <v>243</v>
      </c>
      <c r="G12">
        <v>17</v>
      </c>
      <c r="H12">
        <v>14</v>
      </c>
      <c r="I12">
        <v>129</v>
      </c>
      <c r="J12" s="95">
        <f t="shared" si="1"/>
        <v>160</v>
      </c>
      <c r="K12" s="114">
        <v>7466.16</v>
      </c>
      <c r="L12" s="114">
        <v>5367.8950000000004</v>
      </c>
      <c r="M12" s="115">
        <v>40327.82</v>
      </c>
      <c r="N12" s="98">
        <f t="shared" si="2"/>
        <v>53161.875</v>
      </c>
    </row>
    <row r="13" spans="1:14" x14ac:dyDescent="0.2">
      <c r="A13" s="4">
        <v>10</v>
      </c>
      <c r="B13" s="15" t="s">
        <v>13</v>
      </c>
      <c r="C13">
        <v>145</v>
      </c>
      <c r="D13">
        <v>52</v>
      </c>
      <c r="E13">
        <v>284</v>
      </c>
      <c r="F13" s="95">
        <f t="shared" si="0"/>
        <v>481</v>
      </c>
      <c r="G13">
        <v>73</v>
      </c>
      <c r="H13">
        <v>30</v>
      </c>
      <c r="I13">
        <v>178</v>
      </c>
      <c r="J13" s="95">
        <f t="shared" si="1"/>
        <v>281</v>
      </c>
      <c r="K13" s="114">
        <v>51106.3583</v>
      </c>
      <c r="L13" s="114">
        <v>14081.556699999999</v>
      </c>
      <c r="M13" s="115">
        <v>82656.600000000006</v>
      </c>
      <c r="N13" s="98">
        <f t="shared" si="2"/>
        <v>147844.51500000001</v>
      </c>
    </row>
    <row r="14" spans="1:14" x14ac:dyDescent="0.2">
      <c r="A14" s="4">
        <v>11</v>
      </c>
      <c r="B14" s="15" t="s">
        <v>14</v>
      </c>
      <c r="C14">
        <v>11</v>
      </c>
      <c r="D14">
        <v>2</v>
      </c>
      <c r="E14">
        <v>40</v>
      </c>
      <c r="F14" s="95">
        <f t="shared" si="0"/>
        <v>53</v>
      </c>
      <c r="G14">
        <v>5</v>
      </c>
      <c r="H14">
        <v>1</v>
      </c>
      <c r="I14">
        <v>26</v>
      </c>
      <c r="J14" s="95">
        <f t="shared" si="1"/>
        <v>32</v>
      </c>
      <c r="K14" s="114">
        <v>1659.56917</v>
      </c>
      <c r="L14" s="114">
        <v>299.86666700000001</v>
      </c>
      <c r="M14" s="115">
        <v>5135.9425000000001</v>
      </c>
      <c r="N14" s="98">
        <f t="shared" si="2"/>
        <v>7095.3783370000001</v>
      </c>
    </row>
    <row r="15" spans="1:14" x14ac:dyDescent="0.2">
      <c r="A15" s="4">
        <v>12</v>
      </c>
      <c r="B15" s="15" t="s">
        <v>15</v>
      </c>
      <c r="C15">
        <v>138</v>
      </c>
      <c r="D15">
        <v>80</v>
      </c>
      <c r="E15">
        <v>466</v>
      </c>
      <c r="F15" s="95">
        <f t="shared" si="0"/>
        <v>684</v>
      </c>
      <c r="G15">
        <v>91</v>
      </c>
      <c r="H15">
        <v>42</v>
      </c>
      <c r="I15">
        <v>281</v>
      </c>
      <c r="J15" s="95">
        <f t="shared" si="1"/>
        <v>414</v>
      </c>
      <c r="K15" s="114">
        <v>52593.97</v>
      </c>
      <c r="L15" s="114">
        <v>26493.404200000001</v>
      </c>
      <c r="M15" s="115">
        <v>134424.61499999999</v>
      </c>
      <c r="N15" s="98">
        <f t="shared" si="2"/>
        <v>213511.98920000001</v>
      </c>
    </row>
    <row r="16" spans="1:14" x14ac:dyDescent="0.2">
      <c r="A16" s="4">
        <v>13</v>
      </c>
      <c r="B16" s="15" t="s">
        <v>16</v>
      </c>
      <c r="C16">
        <v>269</v>
      </c>
      <c r="D16">
        <v>46</v>
      </c>
      <c r="E16">
        <v>348</v>
      </c>
      <c r="F16" s="95">
        <f t="shared" si="0"/>
        <v>663</v>
      </c>
      <c r="G16">
        <v>146</v>
      </c>
      <c r="H16">
        <v>28</v>
      </c>
      <c r="I16">
        <v>204</v>
      </c>
      <c r="J16" s="95">
        <f t="shared" si="1"/>
        <v>378</v>
      </c>
      <c r="K16" s="114">
        <v>160440.46400000001</v>
      </c>
      <c r="L16" s="114">
        <v>21168.658299999999</v>
      </c>
      <c r="M16" s="115">
        <v>149093.891</v>
      </c>
      <c r="N16" s="98">
        <f t="shared" si="2"/>
        <v>330703.01329999999</v>
      </c>
    </row>
    <row r="17" spans="1:14" x14ac:dyDescent="0.2">
      <c r="A17" s="4">
        <v>14</v>
      </c>
      <c r="B17" s="15" t="s">
        <v>17</v>
      </c>
      <c r="C17">
        <v>10</v>
      </c>
      <c r="D17">
        <v>5</v>
      </c>
      <c r="E17">
        <v>49</v>
      </c>
      <c r="F17" s="95">
        <f t="shared" si="0"/>
        <v>64</v>
      </c>
      <c r="G17">
        <v>7</v>
      </c>
      <c r="H17">
        <v>3</v>
      </c>
      <c r="I17">
        <v>30</v>
      </c>
      <c r="J17" s="95">
        <f t="shared" si="1"/>
        <v>40</v>
      </c>
      <c r="K17" s="114">
        <v>1449.825</v>
      </c>
      <c r="L17" s="114">
        <v>1041.43</v>
      </c>
      <c r="M17" s="115">
        <v>8848.4716700000008</v>
      </c>
      <c r="N17" s="98">
        <f t="shared" si="2"/>
        <v>11339.72667</v>
      </c>
    </row>
    <row r="18" spans="1:14" x14ac:dyDescent="0.2">
      <c r="A18" s="4">
        <v>15</v>
      </c>
      <c r="B18" s="15" t="s">
        <v>18</v>
      </c>
      <c r="C18">
        <v>319</v>
      </c>
      <c r="D18">
        <v>170</v>
      </c>
      <c r="E18">
        <v>739</v>
      </c>
      <c r="F18" s="95">
        <f t="shared" si="0"/>
        <v>1228</v>
      </c>
      <c r="G18">
        <v>198</v>
      </c>
      <c r="H18">
        <v>91</v>
      </c>
      <c r="I18">
        <v>443</v>
      </c>
      <c r="J18" s="95">
        <f t="shared" si="1"/>
        <v>732</v>
      </c>
      <c r="K18" s="114">
        <v>178513.72500000001</v>
      </c>
      <c r="L18" s="114">
        <v>70305.397500000006</v>
      </c>
      <c r="M18" s="115">
        <v>268699.00400000002</v>
      </c>
      <c r="N18" s="98">
        <f t="shared" si="2"/>
        <v>517518.12650000001</v>
      </c>
    </row>
    <row r="19" spans="1:14" x14ac:dyDescent="0.2">
      <c r="A19" s="4">
        <v>16</v>
      </c>
      <c r="B19" s="15" t="s">
        <v>19</v>
      </c>
      <c r="C19">
        <v>987</v>
      </c>
      <c r="D19">
        <v>235</v>
      </c>
      <c r="E19">
        <v>1326</v>
      </c>
      <c r="F19" s="95">
        <f t="shared" si="0"/>
        <v>2548</v>
      </c>
      <c r="G19">
        <v>557</v>
      </c>
      <c r="H19">
        <v>127</v>
      </c>
      <c r="I19">
        <v>738</v>
      </c>
      <c r="J19" s="95">
        <f t="shared" si="1"/>
        <v>1422</v>
      </c>
      <c r="K19" s="114">
        <v>441478.72200000001</v>
      </c>
      <c r="L19" s="114">
        <v>87120.453299999994</v>
      </c>
      <c r="M19" s="115">
        <v>422804.50300000003</v>
      </c>
      <c r="N19" s="98">
        <f t="shared" si="2"/>
        <v>951403.67830000003</v>
      </c>
    </row>
    <row r="20" spans="1:14" x14ac:dyDescent="0.2">
      <c r="A20" s="4">
        <v>17</v>
      </c>
      <c r="B20" s="15" t="s">
        <v>20</v>
      </c>
      <c r="C20">
        <v>11</v>
      </c>
      <c r="D20">
        <v>9</v>
      </c>
      <c r="E20">
        <v>96</v>
      </c>
      <c r="F20" s="95">
        <f t="shared" si="0"/>
        <v>116</v>
      </c>
      <c r="G20">
        <v>6</v>
      </c>
      <c r="H20">
        <v>6</v>
      </c>
      <c r="I20">
        <v>61</v>
      </c>
      <c r="J20" s="95">
        <f t="shared" si="1"/>
        <v>73</v>
      </c>
      <c r="K20" s="114">
        <v>2235.87</v>
      </c>
      <c r="L20" s="114">
        <v>3236.9349999999999</v>
      </c>
      <c r="M20" s="115">
        <v>17967.310799999999</v>
      </c>
      <c r="N20" s="98">
        <f t="shared" si="2"/>
        <v>23440.1158</v>
      </c>
    </row>
    <row r="21" spans="1:14" x14ac:dyDescent="0.2">
      <c r="A21" s="4">
        <v>18</v>
      </c>
      <c r="B21" s="15" t="s">
        <v>21</v>
      </c>
      <c r="C21">
        <v>82</v>
      </c>
      <c r="D21">
        <v>27</v>
      </c>
      <c r="E21">
        <v>199</v>
      </c>
      <c r="F21" s="95">
        <f t="shared" si="0"/>
        <v>308</v>
      </c>
      <c r="G21">
        <v>42</v>
      </c>
      <c r="H21">
        <v>21</v>
      </c>
      <c r="I21">
        <v>105</v>
      </c>
      <c r="J21" s="95">
        <f t="shared" si="1"/>
        <v>168</v>
      </c>
      <c r="K21" s="114">
        <v>25351.776699999999</v>
      </c>
      <c r="L21" s="114">
        <v>5380.2124999999996</v>
      </c>
      <c r="M21" s="115">
        <v>37295.147499999999</v>
      </c>
      <c r="N21" s="98">
        <f t="shared" si="2"/>
        <v>68027.136700000003</v>
      </c>
    </row>
    <row r="22" spans="1:14" x14ac:dyDescent="0.2">
      <c r="A22" s="4">
        <v>19</v>
      </c>
      <c r="B22" s="15" t="s">
        <v>22</v>
      </c>
      <c r="C22">
        <v>55</v>
      </c>
      <c r="D22">
        <v>6</v>
      </c>
      <c r="E22">
        <v>188</v>
      </c>
      <c r="F22" s="95">
        <f t="shared" si="0"/>
        <v>249</v>
      </c>
      <c r="G22">
        <v>32</v>
      </c>
      <c r="H22">
        <v>3</v>
      </c>
      <c r="I22">
        <v>100</v>
      </c>
      <c r="J22" s="95">
        <f t="shared" si="1"/>
        <v>135</v>
      </c>
      <c r="K22" s="114">
        <v>16617.282500000001</v>
      </c>
      <c r="L22" s="114">
        <v>1427.96333</v>
      </c>
      <c r="M22" s="115">
        <v>41696.264999999999</v>
      </c>
      <c r="N22" s="98">
        <f t="shared" si="2"/>
        <v>59741.510829999999</v>
      </c>
    </row>
    <row r="23" spans="1:14" x14ac:dyDescent="0.2">
      <c r="A23" s="4">
        <v>20</v>
      </c>
      <c r="B23" s="16" t="s">
        <v>23</v>
      </c>
      <c r="C23">
        <v>4</v>
      </c>
      <c r="D23">
        <v>4</v>
      </c>
      <c r="E23">
        <v>118</v>
      </c>
      <c r="F23" s="95">
        <f t="shared" si="0"/>
        <v>126</v>
      </c>
      <c r="G23">
        <v>2</v>
      </c>
      <c r="H23">
        <v>3</v>
      </c>
      <c r="I23">
        <v>83</v>
      </c>
      <c r="J23" s="95">
        <f t="shared" si="1"/>
        <v>88</v>
      </c>
      <c r="K23" s="114">
        <v>1010.49</v>
      </c>
      <c r="L23" s="114">
        <v>567.02750000000003</v>
      </c>
      <c r="M23" s="115">
        <v>31600.410800000001</v>
      </c>
      <c r="N23" s="98">
        <f t="shared" si="2"/>
        <v>33177.9283</v>
      </c>
    </row>
    <row r="24" spans="1:14" x14ac:dyDescent="0.2">
      <c r="A24" s="4">
        <v>21</v>
      </c>
      <c r="B24" s="16" t="s">
        <v>24</v>
      </c>
      <c r="C24">
        <v>102</v>
      </c>
      <c r="D24">
        <v>65</v>
      </c>
      <c r="E24">
        <v>347</v>
      </c>
      <c r="F24" s="95">
        <f t="shared" si="0"/>
        <v>514</v>
      </c>
      <c r="G24">
        <v>51</v>
      </c>
      <c r="H24">
        <v>36</v>
      </c>
      <c r="I24">
        <v>212</v>
      </c>
      <c r="J24" s="95">
        <f t="shared" si="1"/>
        <v>299</v>
      </c>
      <c r="K24" s="114">
        <v>23016.337500000001</v>
      </c>
      <c r="L24" s="114">
        <v>16322.745800000001</v>
      </c>
      <c r="M24" s="115">
        <v>77103.335800000001</v>
      </c>
      <c r="N24" s="98">
        <f t="shared" si="2"/>
        <v>116442.4191</v>
      </c>
    </row>
    <row r="25" spans="1:14" x14ac:dyDescent="0.2">
      <c r="A25" s="4">
        <v>22</v>
      </c>
      <c r="B25" s="15" t="s">
        <v>25</v>
      </c>
      <c r="C25">
        <v>93</v>
      </c>
      <c r="D25">
        <v>51</v>
      </c>
      <c r="E25">
        <v>368</v>
      </c>
      <c r="F25" s="95">
        <f t="shared" si="0"/>
        <v>512</v>
      </c>
      <c r="G25">
        <v>60</v>
      </c>
      <c r="H25">
        <v>29</v>
      </c>
      <c r="I25">
        <v>237</v>
      </c>
      <c r="J25" s="95">
        <f t="shared" si="1"/>
        <v>326</v>
      </c>
      <c r="K25" s="114">
        <v>24624.014999999999</v>
      </c>
      <c r="L25" s="114">
        <v>12810.2433</v>
      </c>
      <c r="M25" s="115">
        <v>73294.108300000007</v>
      </c>
      <c r="N25" s="98">
        <f t="shared" si="2"/>
        <v>110728.36660000001</v>
      </c>
    </row>
    <row r="26" spans="1:14" x14ac:dyDescent="0.2">
      <c r="A26" s="4">
        <v>23</v>
      </c>
      <c r="B26" s="15" t="s">
        <v>26</v>
      </c>
      <c r="C26">
        <v>17</v>
      </c>
      <c r="D26">
        <v>3</v>
      </c>
      <c r="E26">
        <v>170</v>
      </c>
      <c r="F26" s="95">
        <f t="shared" si="0"/>
        <v>190</v>
      </c>
      <c r="G26">
        <v>11</v>
      </c>
      <c r="H26">
        <v>2</v>
      </c>
      <c r="I26">
        <v>108</v>
      </c>
      <c r="J26" s="95">
        <f t="shared" si="1"/>
        <v>121</v>
      </c>
      <c r="K26" s="114">
        <v>5533.9591700000001</v>
      </c>
      <c r="L26" s="114">
        <v>315.60750000000002</v>
      </c>
      <c r="M26" s="115">
        <v>39300.191700000003</v>
      </c>
      <c r="N26" s="98">
        <f t="shared" si="2"/>
        <v>45149.758370000003</v>
      </c>
    </row>
    <row r="27" spans="1:14" x14ac:dyDescent="0.2">
      <c r="A27" s="4">
        <v>30</v>
      </c>
      <c r="B27" s="15" t="s">
        <v>27</v>
      </c>
      <c r="C27">
        <v>3082</v>
      </c>
      <c r="D27">
        <v>766</v>
      </c>
      <c r="E27">
        <v>1532</v>
      </c>
      <c r="F27" s="95">
        <f t="shared" si="0"/>
        <v>5380</v>
      </c>
      <c r="G27">
        <v>1890</v>
      </c>
      <c r="H27">
        <v>472</v>
      </c>
      <c r="I27">
        <v>932</v>
      </c>
      <c r="J27" s="95">
        <f t="shared" si="1"/>
        <v>3294</v>
      </c>
      <c r="K27" s="114">
        <v>1286990.29</v>
      </c>
      <c r="L27" s="114">
        <v>270261.47399999999</v>
      </c>
      <c r="M27" s="115">
        <v>442760.00199999998</v>
      </c>
      <c r="N27" s="98">
        <f t="shared" si="2"/>
        <v>2000011.7659999998</v>
      </c>
    </row>
    <row r="28" spans="1:14" x14ac:dyDescent="0.2">
      <c r="A28" s="1"/>
      <c r="B28" s="61" t="s">
        <v>3</v>
      </c>
      <c r="C28" s="103">
        <f>SUM(C4:C27)</f>
        <v>6780</v>
      </c>
      <c r="D28" s="103">
        <f>SUM(D4:D27)</f>
        <v>2065</v>
      </c>
      <c r="E28" s="103">
        <f>SUM(E4:E27)</f>
        <v>9919</v>
      </c>
      <c r="F28" s="104">
        <f>SUM(F4:F27)</f>
        <v>18764</v>
      </c>
      <c r="G28" s="103">
        <f t="shared" ref="G28:M28" si="3">SUM(G4:G27)</f>
        <v>4004</v>
      </c>
      <c r="H28" s="103">
        <f t="shared" si="3"/>
        <v>1226</v>
      </c>
      <c r="I28" s="103">
        <f t="shared" si="3"/>
        <v>5967</v>
      </c>
      <c r="J28" s="104">
        <f t="shared" si="3"/>
        <v>11197</v>
      </c>
      <c r="K28" s="105">
        <f>SUM(K4:K27)</f>
        <v>2875142.0827099998</v>
      </c>
      <c r="L28" s="105">
        <f>SUM(L4:L27)</f>
        <v>714793.19139699987</v>
      </c>
      <c r="M28" s="105">
        <f t="shared" si="3"/>
        <v>2934912.74847</v>
      </c>
      <c r="N28" s="106">
        <f>SUM(N4:N27)</f>
        <v>6524848.0225769989</v>
      </c>
    </row>
    <row r="30" spans="1:14" x14ac:dyDescent="0.2">
      <c r="M30" s="8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L27" sqref="A1:N28"/>
    </sheetView>
  </sheetViews>
  <sheetFormatPr defaultRowHeight="15" x14ac:dyDescent="0.2"/>
  <cols>
    <col min="1" max="1" width="4.21875" customWidth="1"/>
    <col min="11" max="11" width="12.33203125" customWidth="1"/>
    <col min="12" max="12" width="12.88671875" customWidth="1"/>
    <col min="13" max="13" width="11.33203125" customWidth="1"/>
    <col min="14" max="14" width="12" customWidth="1"/>
  </cols>
  <sheetData>
    <row r="1" spans="1:14" ht="15.75" x14ac:dyDescent="0.25">
      <c r="D1" s="13" t="s">
        <v>90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36</v>
      </c>
      <c r="D4">
        <v>59</v>
      </c>
      <c r="E4">
        <v>191</v>
      </c>
      <c r="F4" s="95">
        <f>SUM(C4:E4)</f>
        <v>286</v>
      </c>
      <c r="G4">
        <v>20</v>
      </c>
      <c r="H4">
        <v>28</v>
      </c>
      <c r="I4">
        <v>117</v>
      </c>
      <c r="J4" s="95">
        <f>SUM(G4:I4)</f>
        <v>165</v>
      </c>
      <c r="K4" s="114">
        <v>8032.9274999999998</v>
      </c>
      <c r="L4" s="114">
        <v>13616.7742</v>
      </c>
      <c r="M4" s="115">
        <v>33923.478300000002</v>
      </c>
      <c r="N4" s="98">
        <f>SUM(K4:M4)</f>
        <v>55573.18</v>
      </c>
    </row>
    <row r="5" spans="1:14" x14ac:dyDescent="0.2">
      <c r="A5" s="4">
        <v>2</v>
      </c>
      <c r="B5" s="15" t="s">
        <v>5</v>
      </c>
      <c r="C5">
        <v>165</v>
      </c>
      <c r="D5">
        <v>82</v>
      </c>
      <c r="E5">
        <v>345</v>
      </c>
      <c r="F5" s="95">
        <f t="shared" ref="F5:F27" si="0">SUM(C5:E5)</f>
        <v>592</v>
      </c>
      <c r="G5">
        <v>92</v>
      </c>
      <c r="H5">
        <v>55</v>
      </c>
      <c r="I5">
        <v>205</v>
      </c>
      <c r="J5" s="95">
        <f t="shared" ref="J5:J27" si="1">SUM(G5:I5)</f>
        <v>352</v>
      </c>
      <c r="K5" s="114">
        <v>60057.237500000003</v>
      </c>
      <c r="L5" s="114">
        <v>27401.497500000001</v>
      </c>
      <c r="M5" s="115">
        <v>104109.14599999999</v>
      </c>
      <c r="N5" s="98">
        <f t="shared" ref="N5:N26" si="2">SUM(K5:M5)</f>
        <v>191567.88099999999</v>
      </c>
    </row>
    <row r="6" spans="1:14" x14ac:dyDescent="0.2">
      <c r="A6" s="4">
        <v>3</v>
      </c>
      <c r="B6" s="15" t="s">
        <v>6</v>
      </c>
      <c r="C6">
        <v>1085</v>
      </c>
      <c r="D6">
        <v>266</v>
      </c>
      <c r="E6">
        <v>1807</v>
      </c>
      <c r="F6" s="95">
        <f t="shared" si="0"/>
        <v>3158</v>
      </c>
      <c r="G6">
        <v>618</v>
      </c>
      <c r="H6">
        <v>163</v>
      </c>
      <c r="I6">
        <v>1116</v>
      </c>
      <c r="J6" s="95">
        <f t="shared" si="1"/>
        <v>1897</v>
      </c>
      <c r="K6" s="114">
        <v>440027.34700000001</v>
      </c>
      <c r="L6" s="114">
        <v>103277.08100000001</v>
      </c>
      <c r="M6" s="115">
        <v>582225.83200000005</v>
      </c>
      <c r="N6" s="98">
        <f t="shared" si="2"/>
        <v>1125530.2600000002</v>
      </c>
    </row>
    <row r="7" spans="1:14" x14ac:dyDescent="0.2">
      <c r="A7" s="4">
        <v>4</v>
      </c>
      <c r="B7" s="15" t="s">
        <v>7</v>
      </c>
      <c r="C7">
        <v>31</v>
      </c>
      <c r="D7">
        <v>19</v>
      </c>
      <c r="E7">
        <v>190</v>
      </c>
      <c r="F7" s="95">
        <f t="shared" si="0"/>
        <v>240</v>
      </c>
      <c r="G7">
        <v>18</v>
      </c>
      <c r="H7">
        <v>11</v>
      </c>
      <c r="I7">
        <v>110</v>
      </c>
      <c r="J7" s="95">
        <f t="shared" si="1"/>
        <v>139</v>
      </c>
      <c r="K7" s="114">
        <v>13534.603300000001</v>
      </c>
      <c r="L7" s="114">
        <v>5880.31167</v>
      </c>
      <c r="M7" s="115">
        <v>56711.308299999997</v>
      </c>
      <c r="N7" s="98">
        <f t="shared" si="2"/>
        <v>76126.223270000002</v>
      </c>
    </row>
    <row r="8" spans="1:14" x14ac:dyDescent="0.2">
      <c r="A8" s="4">
        <v>5</v>
      </c>
      <c r="B8" s="15" t="s">
        <v>8</v>
      </c>
      <c r="C8">
        <v>32</v>
      </c>
      <c r="D8">
        <v>9</v>
      </c>
      <c r="E8">
        <v>134</v>
      </c>
      <c r="F8" s="95">
        <f t="shared" si="0"/>
        <v>175</v>
      </c>
      <c r="G8">
        <v>22</v>
      </c>
      <c r="H8">
        <v>7</v>
      </c>
      <c r="I8">
        <v>72</v>
      </c>
      <c r="J8" s="95">
        <f t="shared" si="1"/>
        <v>101</v>
      </c>
      <c r="K8" s="114">
        <v>8851.6783300000006</v>
      </c>
      <c r="L8" s="114">
        <v>1590.9725000000001</v>
      </c>
      <c r="M8" s="115">
        <v>26247.465800000002</v>
      </c>
      <c r="N8" s="98">
        <f t="shared" si="2"/>
        <v>36690.116630000004</v>
      </c>
    </row>
    <row r="9" spans="1:14" x14ac:dyDescent="0.2">
      <c r="A9" s="4">
        <v>6</v>
      </c>
      <c r="B9" s="15" t="s">
        <v>9</v>
      </c>
      <c r="C9">
        <v>48</v>
      </c>
      <c r="D9">
        <v>42</v>
      </c>
      <c r="E9">
        <v>286</v>
      </c>
      <c r="F9" s="95">
        <f t="shared" si="0"/>
        <v>376</v>
      </c>
      <c r="G9">
        <v>30</v>
      </c>
      <c r="H9">
        <v>22</v>
      </c>
      <c r="I9">
        <v>187</v>
      </c>
      <c r="J9" s="95">
        <f t="shared" si="1"/>
        <v>239</v>
      </c>
      <c r="K9" s="114">
        <v>21076.986700000001</v>
      </c>
      <c r="L9" s="114">
        <v>12541.056699999999</v>
      </c>
      <c r="M9" s="115">
        <v>75810.204199999993</v>
      </c>
      <c r="N9" s="98">
        <f t="shared" si="2"/>
        <v>109428.2476</v>
      </c>
    </row>
    <row r="10" spans="1:14" x14ac:dyDescent="0.2">
      <c r="A10" s="4">
        <v>7</v>
      </c>
      <c r="B10" s="15" t="s">
        <v>10</v>
      </c>
      <c r="C10">
        <v>97</v>
      </c>
      <c r="D10">
        <v>43</v>
      </c>
      <c r="E10">
        <v>179</v>
      </c>
      <c r="F10" s="95">
        <f t="shared" si="0"/>
        <v>319</v>
      </c>
      <c r="G10">
        <v>59</v>
      </c>
      <c r="H10">
        <v>23</v>
      </c>
      <c r="I10">
        <v>102</v>
      </c>
      <c r="J10" s="95">
        <f t="shared" si="1"/>
        <v>184</v>
      </c>
      <c r="K10" s="114">
        <v>36899.297500000001</v>
      </c>
      <c r="L10" s="114">
        <v>11328.254199999999</v>
      </c>
      <c r="M10" s="115">
        <v>50471.871700000003</v>
      </c>
      <c r="N10" s="98">
        <f t="shared" si="2"/>
        <v>98699.4234</v>
      </c>
    </row>
    <row r="11" spans="1:14" x14ac:dyDescent="0.2">
      <c r="A11" s="4">
        <v>8</v>
      </c>
      <c r="B11" s="15" t="s">
        <v>11</v>
      </c>
      <c r="C11">
        <v>111</v>
      </c>
      <c r="D11">
        <v>41</v>
      </c>
      <c r="E11">
        <v>328</v>
      </c>
      <c r="F11" s="95">
        <f t="shared" si="0"/>
        <v>480</v>
      </c>
      <c r="G11">
        <v>61</v>
      </c>
      <c r="H11">
        <v>25</v>
      </c>
      <c r="I11">
        <v>200</v>
      </c>
      <c r="J11" s="95">
        <f t="shared" si="1"/>
        <v>286</v>
      </c>
      <c r="K11" s="114">
        <v>49455.1633</v>
      </c>
      <c r="L11" s="114">
        <v>15245.533299999999</v>
      </c>
      <c r="M11" s="115">
        <v>106882.414</v>
      </c>
      <c r="N11" s="98">
        <f t="shared" si="2"/>
        <v>171583.11060000001</v>
      </c>
    </row>
    <row r="12" spans="1:14" x14ac:dyDescent="0.2">
      <c r="A12" s="4">
        <v>9</v>
      </c>
      <c r="B12" s="15" t="s">
        <v>12</v>
      </c>
      <c r="C12">
        <v>29</v>
      </c>
      <c r="D12">
        <v>23</v>
      </c>
      <c r="E12">
        <v>197</v>
      </c>
      <c r="F12" s="95">
        <f t="shared" si="0"/>
        <v>249</v>
      </c>
      <c r="G12">
        <v>16</v>
      </c>
      <c r="H12">
        <v>15</v>
      </c>
      <c r="I12">
        <v>133</v>
      </c>
      <c r="J12" s="95">
        <f t="shared" si="1"/>
        <v>164</v>
      </c>
      <c r="K12" s="114">
        <v>9113.7691699999996</v>
      </c>
      <c r="L12" s="114">
        <v>6422.7475000000004</v>
      </c>
      <c r="M12" s="115">
        <v>44177.520799999998</v>
      </c>
      <c r="N12" s="98">
        <f t="shared" si="2"/>
        <v>59714.037469999996</v>
      </c>
    </row>
    <row r="13" spans="1:14" x14ac:dyDescent="0.2">
      <c r="A13" s="4">
        <v>10</v>
      </c>
      <c r="B13" s="15" t="s">
        <v>13</v>
      </c>
      <c r="C13">
        <v>139</v>
      </c>
      <c r="D13">
        <v>61</v>
      </c>
      <c r="E13">
        <v>282</v>
      </c>
      <c r="F13" s="95">
        <f t="shared" si="0"/>
        <v>482</v>
      </c>
      <c r="G13">
        <v>69</v>
      </c>
      <c r="H13">
        <v>34</v>
      </c>
      <c r="I13">
        <v>177</v>
      </c>
      <c r="J13" s="95">
        <f t="shared" si="1"/>
        <v>280</v>
      </c>
      <c r="K13" s="114">
        <v>46529.7192</v>
      </c>
      <c r="L13" s="114">
        <v>15385.1967</v>
      </c>
      <c r="M13" s="115">
        <v>80345.752500000002</v>
      </c>
      <c r="N13" s="98">
        <f t="shared" si="2"/>
        <v>142260.6684</v>
      </c>
    </row>
    <row r="14" spans="1:14" x14ac:dyDescent="0.2">
      <c r="A14" s="4">
        <v>11</v>
      </c>
      <c r="B14" s="15" t="s">
        <v>14</v>
      </c>
      <c r="C14">
        <v>12</v>
      </c>
      <c r="D14">
        <v>2</v>
      </c>
      <c r="E14">
        <v>40</v>
      </c>
      <c r="F14" s="95">
        <f t="shared" si="0"/>
        <v>54</v>
      </c>
      <c r="G14">
        <v>6</v>
      </c>
      <c r="H14">
        <v>1</v>
      </c>
      <c r="I14">
        <v>26</v>
      </c>
      <c r="J14" s="95">
        <f t="shared" si="1"/>
        <v>33</v>
      </c>
      <c r="K14" s="114">
        <v>2104.5374999999999</v>
      </c>
      <c r="L14" s="114">
        <v>299.86666700000001</v>
      </c>
      <c r="M14" s="115">
        <v>6559.6266699999996</v>
      </c>
      <c r="N14" s="98">
        <f t="shared" si="2"/>
        <v>8964.0308369999984</v>
      </c>
    </row>
    <row r="15" spans="1:14" x14ac:dyDescent="0.2">
      <c r="A15" s="4">
        <v>12</v>
      </c>
      <c r="B15" s="15" t="s">
        <v>15</v>
      </c>
      <c r="C15">
        <v>133</v>
      </c>
      <c r="D15">
        <v>81</v>
      </c>
      <c r="E15">
        <v>468</v>
      </c>
      <c r="F15" s="95">
        <f t="shared" si="0"/>
        <v>682</v>
      </c>
      <c r="G15">
        <v>86</v>
      </c>
      <c r="H15">
        <v>45</v>
      </c>
      <c r="I15">
        <v>279</v>
      </c>
      <c r="J15" s="95">
        <f t="shared" si="1"/>
        <v>410</v>
      </c>
      <c r="K15" s="114">
        <v>56043.8992</v>
      </c>
      <c r="L15" s="114">
        <v>26917.875800000002</v>
      </c>
      <c r="M15" s="115">
        <v>131621.111</v>
      </c>
      <c r="N15" s="98">
        <f t="shared" si="2"/>
        <v>214582.886</v>
      </c>
    </row>
    <row r="16" spans="1:14" x14ac:dyDescent="0.2">
      <c r="A16" s="4">
        <v>13</v>
      </c>
      <c r="B16" s="15" t="s">
        <v>16</v>
      </c>
      <c r="C16">
        <v>289</v>
      </c>
      <c r="D16">
        <v>56</v>
      </c>
      <c r="E16">
        <v>376</v>
      </c>
      <c r="F16" s="95">
        <f t="shared" si="0"/>
        <v>721</v>
      </c>
      <c r="G16">
        <v>161</v>
      </c>
      <c r="H16">
        <v>31</v>
      </c>
      <c r="I16">
        <v>216</v>
      </c>
      <c r="J16" s="95">
        <f t="shared" si="1"/>
        <v>408</v>
      </c>
      <c r="K16" s="114">
        <v>175833.851</v>
      </c>
      <c r="L16" s="114">
        <v>26056.0517</v>
      </c>
      <c r="M16" s="115">
        <v>160011.41</v>
      </c>
      <c r="N16" s="98">
        <f t="shared" si="2"/>
        <v>361901.31270000001</v>
      </c>
    </row>
    <row r="17" spans="1:14" x14ac:dyDescent="0.2">
      <c r="A17" s="4">
        <v>14</v>
      </c>
      <c r="B17" s="15" t="s">
        <v>17</v>
      </c>
      <c r="C17">
        <v>15</v>
      </c>
      <c r="D17">
        <v>6</v>
      </c>
      <c r="E17">
        <v>49</v>
      </c>
      <c r="F17" s="95">
        <f t="shared" si="0"/>
        <v>70</v>
      </c>
      <c r="G17">
        <v>9</v>
      </c>
      <c r="H17">
        <v>4</v>
      </c>
      <c r="I17">
        <v>29</v>
      </c>
      <c r="J17" s="95">
        <f t="shared" si="1"/>
        <v>42</v>
      </c>
      <c r="K17" s="114">
        <v>2869.49</v>
      </c>
      <c r="L17" s="114">
        <v>1074.49333</v>
      </c>
      <c r="M17" s="115">
        <v>8875.3708299999998</v>
      </c>
      <c r="N17" s="98">
        <f t="shared" si="2"/>
        <v>12819.354159999999</v>
      </c>
    </row>
    <row r="18" spans="1:14" x14ac:dyDescent="0.2">
      <c r="A18" s="4">
        <v>15</v>
      </c>
      <c r="B18" s="15" t="s">
        <v>18</v>
      </c>
      <c r="C18">
        <v>353</v>
      </c>
      <c r="D18">
        <v>183</v>
      </c>
      <c r="E18">
        <v>734</v>
      </c>
      <c r="F18" s="95">
        <f t="shared" si="0"/>
        <v>1270</v>
      </c>
      <c r="G18">
        <v>216</v>
      </c>
      <c r="H18">
        <v>101</v>
      </c>
      <c r="I18">
        <v>441</v>
      </c>
      <c r="J18" s="95">
        <f t="shared" si="1"/>
        <v>758</v>
      </c>
      <c r="K18" s="114">
        <v>187003.234</v>
      </c>
      <c r="L18" s="114">
        <v>75888.8217</v>
      </c>
      <c r="M18" s="115">
        <v>262855.81800000003</v>
      </c>
      <c r="N18" s="98">
        <f t="shared" si="2"/>
        <v>525747.87370000011</v>
      </c>
    </row>
    <row r="19" spans="1:14" x14ac:dyDescent="0.2">
      <c r="A19" s="4">
        <v>16</v>
      </c>
      <c r="B19" s="15" t="s">
        <v>19</v>
      </c>
      <c r="C19">
        <v>1035</v>
      </c>
      <c r="D19">
        <v>244</v>
      </c>
      <c r="E19">
        <v>1342</v>
      </c>
      <c r="F19" s="95">
        <f t="shared" si="0"/>
        <v>2621</v>
      </c>
      <c r="G19">
        <v>586</v>
      </c>
      <c r="H19">
        <v>136</v>
      </c>
      <c r="I19">
        <v>753</v>
      </c>
      <c r="J19" s="95">
        <f t="shared" si="1"/>
        <v>1475</v>
      </c>
      <c r="K19" s="114">
        <v>445121.78700000001</v>
      </c>
      <c r="L19" s="114">
        <v>89654.229200000002</v>
      </c>
      <c r="M19" s="115">
        <v>408495.03499999997</v>
      </c>
      <c r="N19" s="98">
        <f t="shared" si="2"/>
        <v>943271.05119999987</v>
      </c>
    </row>
    <row r="20" spans="1:14" x14ac:dyDescent="0.2">
      <c r="A20" s="4">
        <v>17</v>
      </c>
      <c r="B20" s="15" t="s">
        <v>20</v>
      </c>
      <c r="C20">
        <v>13</v>
      </c>
      <c r="D20">
        <v>9</v>
      </c>
      <c r="E20">
        <v>100</v>
      </c>
      <c r="F20" s="95">
        <f t="shared" si="0"/>
        <v>122</v>
      </c>
      <c r="G20">
        <v>7</v>
      </c>
      <c r="H20">
        <v>6</v>
      </c>
      <c r="I20">
        <v>64</v>
      </c>
      <c r="J20" s="95">
        <f t="shared" si="1"/>
        <v>77</v>
      </c>
      <c r="K20" s="114">
        <v>2518.62</v>
      </c>
      <c r="L20" s="114">
        <v>3197.59917</v>
      </c>
      <c r="M20" s="115">
        <v>15493.172500000001</v>
      </c>
      <c r="N20" s="98">
        <f t="shared" si="2"/>
        <v>21209.391670000001</v>
      </c>
    </row>
    <row r="21" spans="1:14" x14ac:dyDescent="0.2">
      <c r="A21" s="4">
        <v>18</v>
      </c>
      <c r="B21" s="15" t="s">
        <v>21</v>
      </c>
      <c r="C21">
        <v>89</v>
      </c>
      <c r="D21">
        <v>31</v>
      </c>
      <c r="E21">
        <v>193</v>
      </c>
      <c r="F21" s="95">
        <f t="shared" si="0"/>
        <v>313</v>
      </c>
      <c r="G21">
        <v>45</v>
      </c>
      <c r="H21">
        <v>23</v>
      </c>
      <c r="I21">
        <v>103</v>
      </c>
      <c r="J21" s="95">
        <f t="shared" si="1"/>
        <v>171</v>
      </c>
      <c r="K21" s="114">
        <v>25884.224200000001</v>
      </c>
      <c r="L21" s="114">
        <v>6243.12</v>
      </c>
      <c r="M21" s="115">
        <v>39557.797500000001</v>
      </c>
      <c r="N21" s="98">
        <f t="shared" si="2"/>
        <v>71685.141700000007</v>
      </c>
    </row>
    <row r="22" spans="1:14" x14ac:dyDescent="0.2">
      <c r="A22" s="4">
        <v>19</v>
      </c>
      <c r="B22" s="15" t="s">
        <v>22</v>
      </c>
      <c r="C22">
        <v>60</v>
      </c>
      <c r="D22">
        <v>6</v>
      </c>
      <c r="E22">
        <v>187</v>
      </c>
      <c r="F22" s="95">
        <f t="shared" si="0"/>
        <v>253</v>
      </c>
      <c r="G22">
        <v>32</v>
      </c>
      <c r="H22">
        <v>3</v>
      </c>
      <c r="I22">
        <v>99</v>
      </c>
      <c r="J22" s="95">
        <f t="shared" si="1"/>
        <v>134</v>
      </c>
      <c r="K22" s="114">
        <v>18891.686699999998</v>
      </c>
      <c r="L22" s="114">
        <v>1427.96333</v>
      </c>
      <c r="M22" s="115">
        <v>42106.750800000002</v>
      </c>
      <c r="N22" s="98">
        <f t="shared" si="2"/>
        <v>62426.400829999999</v>
      </c>
    </row>
    <row r="23" spans="1:14" x14ac:dyDescent="0.2">
      <c r="A23" s="4">
        <v>20</v>
      </c>
      <c r="B23" s="16" t="s">
        <v>23</v>
      </c>
      <c r="C23">
        <v>0</v>
      </c>
      <c r="D23">
        <v>3</v>
      </c>
      <c r="E23">
        <v>113</v>
      </c>
      <c r="F23" s="95">
        <f t="shared" si="0"/>
        <v>116</v>
      </c>
      <c r="G23">
        <v>0</v>
      </c>
      <c r="H23">
        <v>2</v>
      </c>
      <c r="I23">
        <v>81</v>
      </c>
      <c r="J23" s="95">
        <f t="shared" si="1"/>
        <v>83</v>
      </c>
      <c r="K23" s="114">
        <v>0</v>
      </c>
      <c r="L23" s="114">
        <v>719.94</v>
      </c>
      <c r="M23" s="115">
        <v>28123.9725</v>
      </c>
      <c r="N23" s="98">
        <f t="shared" si="2"/>
        <v>28843.912499999999</v>
      </c>
    </row>
    <row r="24" spans="1:14" x14ac:dyDescent="0.2">
      <c r="A24" s="4">
        <v>21</v>
      </c>
      <c r="B24" s="16" t="s">
        <v>24</v>
      </c>
      <c r="C24">
        <v>96</v>
      </c>
      <c r="D24">
        <v>63</v>
      </c>
      <c r="E24">
        <v>355</v>
      </c>
      <c r="F24" s="95">
        <f t="shared" si="0"/>
        <v>514</v>
      </c>
      <c r="G24">
        <v>48</v>
      </c>
      <c r="H24">
        <v>35</v>
      </c>
      <c r="I24">
        <v>215</v>
      </c>
      <c r="J24" s="95">
        <f t="shared" si="1"/>
        <v>298</v>
      </c>
      <c r="K24" s="114">
        <v>23190.450799999999</v>
      </c>
      <c r="L24" s="114">
        <v>16684.275799999999</v>
      </c>
      <c r="M24" s="115">
        <v>77930.9375</v>
      </c>
      <c r="N24" s="98">
        <f t="shared" si="2"/>
        <v>117805.66409999999</v>
      </c>
    </row>
    <row r="25" spans="1:14" x14ac:dyDescent="0.2">
      <c r="A25" s="4">
        <v>22</v>
      </c>
      <c r="B25" s="15" t="s">
        <v>25</v>
      </c>
      <c r="C25">
        <v>87</v>
      </c>
      <c r="D25">
        <v>55</v>
      </c>
      <c r="E25">
        <v>353</v>
      </c>
      <c r="F25" s="95">
        <f t="shared" si="0"/>
        <v>495</v>
      </c>
      <c r="G25">
        <v>57</v>
      </c>
      <c r="H25">
        <v>32</v>
      </c>
      <c r="I25">
        <v>225</v>
      </c>
      <c r="J25" s="95">
        <f t="shared" si="1"/>
        <v>314</v>
      </c>
      <c r="K25" s="114">
        <v>24061.721699999998</v>
      </c>
      <c r="L25" s="114">
        <v>16450.0808</v>
      </c>
      <c r="M25" s="115">
        <v>70903.278300000005</v>
      </c>
      <c r="N25" s="98">
        <f t="shared" si="2"/>
        <v>111415.0808</v>
      </c>
    </row>
    <row r="26" spans="1:14" x14ac:dyDescent="0.2">
      <c r="A26" s="4">
        <v>23</v>
      </c>
      <c r="B26" s="15" t="s">
        <v>26</v>
      </c>
      <c r="C26">
        <v>19</v>
      </c>
      <c r="D26">
        <v>0</v>
      </c>
      <c r="E26">
        <v>153</v>
      </c>
      <c r="F26" s="95">
        <f t="shared" si="0"/>
        <v>172</v>
      </c>
      <c r="G26">
        <v>12</v>
      </c>
      <c r="H26">
        <v>0</v>
      </c>
      <c r="I26">
        <v>99</v>
      </c>
      <c r="J26" s="95">
        <f t="shared" si="1"/>
        <v>111</v>
      </c>
      <c r="K26" s="114">
        <v>5864.1916700000002</v>
      </c>
      <c r="L26" s="114">
        <v>0</v>
      </c>
      <c r="M26" s="115">
        <v>35488.645799999998</v>
      </c>
      <c r="N26" s="98">
        <f t="shared" si="2"/>
        <v>41352.837469999999</v>
      </c>
    </row>
    <row r="27" spans="1:14" x14ac:dyDescent="0.2">
      <c r="A27" s="4">
        <v>30</v>
      </c>
      <c r="B27" s="15" t="s">
        <v>27</v>
      </c>
      <c r="C27">
        <v>3213</v>
      </c>
      <c r="D27">
        <v>822</v>
      </c>
      <c r="E27">
        <v>1537</v>
      </c>
      <c r="F27" s="95">
        <f t="shared" si="0"/>
        <v>5572</v>
      </c>
      <c r="G27">
        <v>1970</v>
      </c>
      <c r="H27">
        <v>507</v>
      </c>
      <c r="I27">
        <v>943</v>
      </c>
      <c r="J27" s="95">
        <f t="shared" si="1"/>
        <v>3420</v>
      </c>
      <c r="K27" s="114">
        <v>1290104.6000000001</v>
      </c>
      <c r="L27" s="114">
        <v>283156.315</v>
      </c>
      <c r="M27" s="115">
        <v>435587.54399999999</v>
      </c>
      <c r="N27" s="98">
        <f>SUM(K27:M27)</f>
        <v>2008848.459</v>
      </c>
    </row>
    <row r="28" spans="1:14" x14ac:dyDescent="0.2">
      <c r="A28" s="1"/>
      <c r="B28" s="61" t="s">
        <v>3</v>
      </c>
      <c r="C28" s="103">
        <f>SUM(C4:C27)</f>
        <v>7187</v>
      </c>
      <c r="D28" s="103">
        <f>SUM(D4:D27)</f>
        <v>2206</v>
      </c>
      <c r="E28" s="103">
        <f>SUM(E4:E27)</f>
        <v>9939</v>
      </c>
      <c r="F28" s="104">
        <f>SUM(F4:F27)</f>
        <v>19332</v>
      </c>
      <c r="G28" s="103">
        <f t="shared" ref="G28:M28" si="3">SUM(G4:G27)</f>
        <v>4240</v>
      </c>
      <c r="H28" s="103">
        <f t="shared" si="3"/>
        <v>1309</v>
      </c>
      <c r="I28" s="103">
        <f t="shared" si="3"/>
        <v>5992</v>
      </c>
      <c r="J28" s="104">
        <f t="shared" si="3"/>
        <v>11541</v>
      </c>
      <c r="K28" s="105">
        <f>SUM(K4:K27)</f>
        <v>2953071.0232700007</v>
      </c>
      <c r="L28" s="105">
        <f>SUM(L4:L27)</f>
        <v>760460.05776700005</v>
      </c>
      <c r="M28" s="105">
        <f t="shared" si="3"/>
        <v>2884515.4639999997</v>
      </c>
      <c r="N28" s="106">
        <f>SUM(N4:N27)</f>
        <v>6598046.5450369976</v>
      </c>
    </row>
    <row r="30" spans="1:14" x14ac:dyDescent="0.2">
      <c r="M30" s="85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workbookViewId="0">
      <selection activeCell="F5" sqref="F5"/>
    </sheetView>
  </sheetViews>
  <sheetFormatPr defaultRowHeight="15" x14ac:dyDescent="0.2"/>
  <cols>
    <col min="11" max="14" width="12" customWidth="1"/>
    <col min="16" max="16" width="4.21875" customWidth="1"/>
    <col min="26" max="26" width="12.33203125" customWidth="1"/>
    <col min="27" max="27" width="12.88671875" customWidth="1"/>
    <col min="28" max="28" width="11.33203125" customWidth="1"/>
    <col min="29" max="29" width="12" customWidth="1"/>
  </cols>
  <sheetData>
    <row r="1" spans="1:30" ht="15.75" x14ac:dyDescent="0.25">
      <c r="D1" s="13" t="s">
        <v>91</v>
      </c>
    </row>
    <row r="2" spans="1:30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30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  <c r="Q3">
        <v>1</v>
      </c>
      <c r="R3">
        <v>1</v>
      </c>
      <c r="S3">
        <v>35</v>
      </c>
      <c r="V3">
        <v>1</v>
      </c>
      <c r="W3">
        <v>1</v>
      </c>
      <c r="X3">
        <v>35</v>
      </c>
      <c r="Y3">
        <v>7187.98</v>
      </c>
      <c r="Z3">
        <v>7786.9783299999999</v>
      </c>
      <c r="AB3">
        <v>1</v>
      </c>
      <c r="AC3">
        <v>1</v>
      </c>
      <c r="AD3">
        <v>18</v>
      </c>
    </row>
    <row r="4" spans="1:30" x14ac:dyDescent="0.2">
      <c r="A4" s="4">
        <v>1</v>
      </c>
      <c r="B4" s="15" t="s">
        <v>4</v>
      </c>
      <c r="C4">
        <v>35</v>
      </c>
      <c r="D4">
        <v>54</v>
      </c>
      <c r="E4">
        <v>187</v>
      </c>
      <c r="F4" s="95">
        <f>SUM(C4:E4)</f>
        <v>276</v>
      </c>
      <c r="G4">
        <v>18</v>
      </c>
      <c r="H4">
        <v>26</v>
      </c>
      <c r="I4">
        <v>115</v>
      </c>
      <c r="J4" s="95">
        <f>SUM(G4:I4)</f>
        <v>159</v>
      </c>
      <c r="K4" s="114">
        <v>7786.9783299999999</v>
      </c>
      <c r="L4" s="114">
        <v>12804.978300000001</v>
      </c>
      <c r="M4" s="114">
        <v>33998.629200000003</v>
      </c>
      <c r="N4" s="98">
        <f>SUM(K4:M4)</f>
        <v>54590.585830000004</v>
      </c>
      <c r="Q4">
        <v>1</v>
      </c>
      <c r="R4">
        <v>2</v>
      </c>
      <c r="S4">
        <v>173</v>
      </c>
      <c r="V4">
        <v>1</v>
      </c>
      <c r="W4">
        <v>2</v>
      </c>
      <c r="X4">
        <v>173</v>
      </c>
      <c r="Y4">
        <v>61475.839999999997</v>
      </c>
      <c r="Z4">
        <v>66598.826700000005</v>
      </c>
      <c r="AB4">
        <v>1</v>
      </c>
      <c r="AC4">
        <v>2</v>
      </c>
      <c r="AD4">
        <v>96</v>
      </c>
    </row>
    <row r="5" spans="1:30" x14ac:dyDescent="0.2">
      <c r="A5" s="4">
        <v>2</v>
      </c>
      <c r="B5" s="15" t="s">
        <v>5</v>
      </c>
      <c r="C5">
        <v>173</v>
      </c>
      <c r="D5">
        <v>84</v>
      </c>
      <c r="E5">
        <v>333</v>
      </c>
      <c r="F5" s="95">
        <f t="shared" ref="F5:F27" si="0">SUM(C5:E5)</f>
        <v>590</v>
      </c>
      <c r="G5">
        <v>96</v>
      </c>
      <c r="H5">
        <v>54</v>
      </c>
      <c r="I5">
        <v>194</v>
      </c>
      <c r="J5" s="95">
        <f t="shared" ref="J5:J27" si="1">SUM(G5:I5)</f>
        <v>344</v>
      </c>
      <c r="K5" s="114">
        <v>66598.826700000005</v>
      </c>
      <c r="L5" s="114">
        <v>26392.101699999999</v>
      </c>
      <c r="M5" s="114">
        <v>102825.32</v>
      </c>
      <c r="N5" s="98">
        <f t="shared" ref="N5:N26" si="2">SUM(K5:M5)</f>
        <v>195816.24840000001</v>
      </c>
      <c r="Q5">
        <v>1</v>
      </c>
      <c r="R5">
        <v>3</v>
      </c>
      <c r="S5">
        <v>1095</v>
      </c>
      <c r="V5">
        <v>1</v>
      </c>
      <c r="W5">
        <v>3</v>
      </c>
      <c r="X5">
        <v>1095</v>
      </c>
      <c r="Y5">
        <v>422894.36</v>
      </c>
      <c r="Z5">
        <v>458135.55699999997</v>
      </c>
      <c r="AB5">
        <v>1</v>
      </c>
      <c r="AC5">
        <v>3</v>
      </c>
      <c r="AD5">
        <v>616</v>
      </c>
    </row>
    <row r="6" spans="1:30" x14ac:dyDescent="0.2">
      <c r="A6" s="4">
        <v>3</v>
      </c>
      <c r="B6" s="15" t="s">
        <v>6</v>
      </c>
      <c r="C6">
        <v>1095</v>
      </c>
      <c r="D6">
        <v>277</v>
      </c>
      <c r="E6">
        <v>1748</v>
      </c>
      <c r="F6" s="95">
        <f t="shared" si="0"/>
        <v>3120</v>
      </c>
      <c r="G6">
        <v>616</v>
      </c>
      <c r="H6">
        <v>172</v>
      </c>
      <c r="I6">
        <v>1077</v>
      </c>
      <c r="J6" s="95">
        <f t="shared" si="1"/>
        <v>1865</v>
      </c>
      <c r="K6" s="114">
        <v>458135.55699999997</v>
      </c>
      <c r="L6" s="114">
        <v>107839.463</v>
      </c>
      <c r="M6" s="114">
        <v>560611.26300000004</v>
      </c>
      <c r="N6" s="98">
        <f t="shared" si="2"/>
        <v>1126586.2830000001</v>
      </c>
      <c r="Q6">
        <v>1</v>
      </c>
      <c r="R6">
        <v>4</v>
      </c>
      <c r="S6">
        <v>31</v>
      </c>
      <c r="V6">
        <v>1</v>
      </c>
      <c r="W6">
        <v>4</v>
      </c>
      <c r="X6">
        <v>31</v>
      </c>
      <c r="Y6">
        <v>13576.72</v>
      </c>
      <c r="Z6">
        <v>14708.113300000001</v>
      </c>
      <c r="AB6">
        <v>1</v>
      </c>
      <c r="AC6">
        <v>4</v>
      </c>
      <c r="AD6">
        <v>19</v>
      </c>
    </row>
    <row r="7" spans="1:30" x14ac:dyDescent="0.2">
      <c r="A7" s="4">
        <v>4</v>
      </c>
      <c r="B7" s="15" t="s">
        <v>7</v>
      </c>
      <c r="C7">
        <v>31</v>
      </c>
      <c r="D7">
        <v>21</v>
      </c>
      <c r="E7">
        <v>177</v>
      </c>
      <c r="F7" s="95">
        <f t="shared" si="0"/>
        <v>229</v>
      </c>
      <c r="G7">
        <v>19</v>
      </c>
      <c r="H7">
        <v>12</v>
      </c>
      <c r="I7">
        <v>101</v>
      </c>
      <c r="J7" s="95">
        <f t="shared" si="1"/>
        <v>132</v>
      </c>
      <c r="K7" s="114">
        <v>14708.113300000001</v>
      </c>
      <c r="L7" s="114">
        <v>5553.9033300000001</v>
      </c>
      <c r="M7" s="114">
        <v>53604.893300000003</v>
      </c>
      <c r="N7" s="98">
        <f t="shared" si="2"/>
        <v>73866.909930000009</v>
      </c>
      <c r="Q7">
        <v>1</v>
      </c>
      <c r="R7">
        <v>5</v>
      </c>
      <c r="S7">
        <v>38</v>
      </c>
      <c r="V7">
        <v>1</v>
      </c>
      <c r="W7">
        <v>5</v>
      </c>
      <c r="X7">
        <v>38</v>
      </c>
      <c r="Y7">
        <v>8569.82</v>
      </c>
      <c r="Z7">
        <v>9283.9716700000008</v>
      </c>
      <c r="AB7">
        <v>1</v>
      </c>
      <c r="AC7">
        <v>5</v>
      </c>
      <c r="AD7">
        <v>24</v>
      </c>
    </row>
    <row r="8" spans="1:30" x14ac:dyDescent="0.2">
      <c r="A8" s="4">
        <v>5</v>
      </c>
      <c r="B8" s="15" t="s">
        <v>8</v>
      </c>
      <c r="C8">
        <v>38</v>
      </c>
      <c r="D8">
        <v>8</v>
      </c>
      <c r="E8">
        <v>129</v>
      </c>
      <c r="F8" s="95">
        <f t="shared" si="0"/>
        <v>175</v>
      </c>
      <c r="G8">
        <v>24</v>
      </c>
      <c r="H8">
        <v>6</v>
      </c>
      <c r="I8">
        <v>73</v>
      </c>
      <c r="J8" s="95">
        <f t="shared" si="1"/>
        <v>103</v>
      </c>
      <c r="K8" s="114">
        <v>9283.9716700000008</v>
      </c>
      <c r="L8" s="114">
        <v>1394.7916700000001</v>
      </c>
      <c r="M8" s="114">
        <v>26187.8717</v>
      </c>
      <c r="N8" s="98">
        <f t="shared" si="2"/>
        <v>36866.635040000001</v>
      </c>
      <c r="Q8">
        <v>1</v>
      </c>
      <c r="R8">
        <v>6</v>
      </c>
      <c r="S8">
        <v>48</v>
      </c>
      <c r="V8">
        <v>1</v>
      </c>
      <c r="W8">
        <v>6</v>
      </c>
      <c r="X8">
        <v>48</v>
      </c>
      <c r="Y8">
        <v>18394.96</v>
      </c>
      <c r="Z8">
        <v>19927.873299999999</v>
      </c>
      <c r="AB8">
        <v>1</v>
      </c>
      <c r="AC8">
        <v>6</v>
      </c>
      <c r="AD8">
        <v>30</v>
      </c>
    </row>
    <row r="9" spans="1:30" x14ac:dyDescent="0.2">
      <c r="A9" s="4">
        <v>6</v>
      </c>
      <c r="B9" s="15" t="s">
        <v>9</v>
      </c>
      <c r="C9">
        <v>48</v>
      </c>
      <c r="D9">
        <v>43</v>
      </c>
      <c r="E9">
        <v>266</v>
      </c>
      <c r="F9" s="95">
        <f t="shared" si="0"/>
        <v>357</v>
      </c>
      <c r="G9">
        <v>30</v>
      </c>
      <c r="H9">
        <v>22</v>
      </c>
      <c r="I9">
        <v>175</v>
      </c>
      <c r="J9" s="95">
        <f t="shared" si="1"/>
        <v>227</v>
      </c>
      <c r="K9" s="114">
        <v>19927.873299999999</v>
      </c>
      <c r="L9" s="114">
        <v>13992.0083</v>
      </c>
      <c r="M9" s="114">
        <v>76003.481700000004</v>
      </c>
      <c r="N9" s="98">
        <f t="shared" si="2"/>
        <v>109923.3633</v>
      </c>
      <c r="Q9">
        <v>1</v>
      </c>
      <c r="R9">
        <v>7</v>
      </c>
      <c r="S9">
        <v>117</v>
      </c>
      <c r="V9">
        <v>1</v>
      </c>
      <c r="W9">
        <v>7</v>
      </c>
      <c r="X9">
        <v>117</v>
      </c>
      <c r="Y9">
        <v>36105.49</v>
      </c>
      <c r="Z9">
        <v>39114.2808</v>
      </c>
      <c r="AB9">
        <v>1</v>
      </c>
      <c r="AC9">
        <v>7</v>
      </c>
      <c r="AD9">
        <v>69</v>
      </c>
    </row>
    <row r="10" spans="1:30" x14ac:dyDescent="0.2">
      <c r="A10" s="4">
        <v>7</v>
      </c>
      <c r="B10" s="15" t="s">
        <v>10</v>
      </c>
      <c r="C10">
        <v>117</v>
      </c>
      <c r="D10">
        <v>34</v>
      </c>
      <c r="E10">
        <v>173</v>
      </c>
      <c r="F10" s="95">
        <f t="shared" si="0"/>
        <v>324</v>
      </c>
      <c r="G10">
        <v>69</v>
      </c>
      <c r="H10">
        <v>17</v>
      </c>
      <c r="I10">
        <v>98</v>
      </c>
      <c r="J10" s="95">
        <f t="shared" si="1"/>
        <v>184</v>
      </c>
      <c r="K10" s="114">
        <v>39114.2808</v>
      </c>
      <c r="L10" s="114">
        <v>8727.3008300000001</v>
      </c>
      <c r="M10" s="114">
        <v>45941.967499999999</v>
      </c>
      <c r="N10" s="98">
        <f t="shared" si="2"/>
        <v>93783.549129999999</v>
      </c>
      <c r="Q10">
        <v>1</v>
      </c>
      <c r="R10">
        <v>8</v>
      </c>
      <c r="S10">
        <v>123</v>
      </c>
      <c r="V10">
        <v>1</v>
      </c>
      <c r="W10">
        <v>8</v>
      </c>
      <c r="X10">
        <v>123</v>
      </c>
      <c r="Y10">
        <v>46647.32</v>
      </c>
      <c r="Z10">
        <v>50534.596700000002</v>
      </c>
      <c r="AB10">
        <v>1</v>
      </c>
      <c r="AC10">
        <v>8</v>
      </c>
      <c r="AD10">
        <v>72</v>
      </c>
    </row>
    <row r="11" spans="1:30" x14ac:dyDescent="0.2">
      <c r="A11" s="4">
        <v>8</v>
      </c>
      <c r="B11" s="15" t="s">
        <v>11</v>
      </c>
      <c r="C11">
        <v>123</v>
      </c>
      <c r="D11">
        <v>44</v>
      </c>
      <c r="E11">
        <v>330</v>
      </c>
      <c r="F11" s="95">
        <f t="shared" si="0"/>
        <v>497</v>
      </c>
      <c r="G11">
        <v>72</v>
      </c>
      <c r="H11">
        <v>24</v>
      </c>
      <c r="I11">
        <v>199</v>
      </c>
      <c r="J11" s="95">
        <f t="shared" si="1"/>
        <v>295</v>
      </c>
      <c r="K11" s="114">
        <v>50534.596700000002</v>
      </c>
      <c r="L11" s="114">
        <v>13991.9542</v>
      </c>
      <c r="M11" s="114">
        <v>105968.341</v>
      </c>
      <c r="N11" s="98">
        <f t="shared" si="2"/>
        <v>170494.89189999999</v>
      </c>
      <c r="Q11">
        <v>1</v>
      </c>
      <c r="R11">
        <v>9</v>
      </c>
      <c r="S11">
        <v>27</v>
      </c>
      <c r="V11">
        <v>1</v>
      </c>
      <c r="W11">
        <v>9</v>
      </c>
      <c r="X11">
        <v>27</v>
      </c>
      <c r="Y11">
        <v>8344.58</v>
      </c>
      <c r="Z11">
        <v>9039.9616700000006</v>
      </c>
      <c r="AB11">
        <v>1</v>
      </c>
      <c r="AC11">
        <v>9</v>
      </c>
      <c r="AD11">
        <v>17</v>
      </c>
    </row>
    <row r="12" spans="1:30" x14ac:dyDescent="0.2">
      <c r="A12" s="4">
        <v>9</v>
      </c>
      <c r="B12" s="15" t="s">
        <v>12</v>
      </c>
      <c r="C12">
        <v>27</v>
      </c>
      <c r="D12">
        <v>26</v>
      </c>
      <c r="E12">
        <v>195</v>
      </c>
      <c r="F12" s="95">
        <f t="shared" si="0"/>
        <v>248</v>
      </c>
      <c r="G12">
        <v>17</v>
      </c>
      <c r="H12">
        <v>15</v>
      </c>
      <c r="I12">
        <v>131</v>
      </c>
      <c r="J12" s="95">
        <f t="shared" si="1"/>
        <v>163</v>
      </c>
      <c r="K12" s="114">
        <v>9039.9616700000006</v>
      </c>
      <c r="L12" s="114">
        <v>8091.7741699999997</v>
      </c>
      <c r="M12" s="114">
        <v>43408.863299999997</v>
      </c>
      <c r="N12" s="98">
        <f t="shared" si="2"/>
        <v>60540.599139999998</v>
      </c>
      <c r="Q12">
        <v>1</v>
      </c>
      <c r="R12">
        <v>10</v>
      </c>
      <c r="S12">
        <v>152</v>
      </c>
      <c r="V12">
        <v>1</v>
      </c>
      <c r="W12">
        <v>10</v>
      </c>
      <c r="X12">
        <v>152</v>
      </c>
      <c r="Y12">
        <v>42162.38</v>
      </c>
      <c r="Z12">
        <v>45675.911699999997</v>
      </c>
      <c r="AB12">
        <v>1</v>
      </c>
      <c r="AC12">
        <v>10</v>
      </c>
      <c r="AD12">
        <v>80</v>
      </c>
    </row>
    <row r="13" spans="1:30" x14ac:dyDescent="0.2">
      <c r="A13" s="4">
        <v>10</v>
      </c>
      <c r="B13" s="15" t="s">
        <v>13</v>
      </c>
      <c r="C13">
        <v>152</v>
      </c>
      <c r="D13">
        <v>50</v>
      </c>
      <c r="E13">
        <v>286</v>
      </c>
      <c r="F13" s="95">
        <f t="shared" si="0"/>
        <v>488</v>
      </c>
      <c r="G13">
        <v>80</v>
      </c>
      <c r="H13">
        <v>30</v>
      </c>
      <c r="I13">
        <v>175</v>
      </c>
      <c r="J13" s="95">
        <f t="shared" si="1"/>
        <v>285</v>
      </c>
      <c r="K13" s="114">
        <v>45675.911699999997</v>
      </c>
      <c r="L13" s="114">
        <v>13054.2317</v>
      </c>
      <c r="M13" s="114">
        <v>80016.494999999995</v>
      </c>
      <c r="N13" s="98">
        <f t="shared" si="2"/>
        <v>138746.6384</v>
      </c>
      <c r="Q13">
        <v>1</v>
      </c>
      <c r="R13">
        <v>11</v>
      </c>
      <c r="S13">
        <v>12</v>
      </c>
      <c r="V13">
        <v>1</v>
      </c>
      <c r="W13">
        <v>11</v>
      </c>
      <c r="X13">
        <v>12</v>
      </c>
      <c r="Y13">
        <v>1583.18</v>
      </c>
      <c r="Z13">
        <v>1715.11167</v>
      </c>
      <c r="AB13">
        <v>1</v>
      </c>
      <c r="AC13">
        <v>11</v>
      </c>
      <c r="AD13">
        <v>6</v>
      </c>
    </row>
    <row r="14" spans="1:30" x14ac:dyDescent="0.2">
      <c r="A14" s="4">
        <v>11</v>
      </c>
      <c r="B14" s="15" t="s">
        <v>14</v>
      </c>
      <c r="C14">
        <v>12</v>
      </c>
      <c r="D14">
        <v>1</v>
      </c>
      <c r="E14">
        <v>42</v>
      </c>
      <c r="F14" s="95">
        <f t="shared" si="0"/>
        <v>55</v>
      </c>
      <c r="G14">
        <v>6</v>
      </c>
      <c r="H14">
        <v>1</v>
      </c>
      <c r="I14">
        <v>27</v>
      </c>
      <c r="J14" s="95">
        <f t="shared" si="1"/>
        <v>34</v>
      </c>
      <c r="K14" s="114">
        <v>1715.11167</v>
      </c>
      <c r="L14" s="114">
        <v>26.379166699999999</v>
      </c>
      <c r="M14" s="114">
        <v>6929.3683300000002</v>
      </c>
      <c r="N14" s="98">
        <f t="shared" si="2"/>
        <v>8670.8591667000001</v>
      </c>
      <c r="Q14">
        <v>1</v>
      </c>
      <c r="R14">
        <v>12</v>
      </c>
      <c r="S14">
        <v>127</v>
      </c>
      <c r="V14">
        <v>1</v>
      </c>
      <c r="W14">
        <v>12</v>
      </c>
      <c r="X14">
        <v>127</v>
      </c>
      <c r="Y14">
        <v>48837.23</v>
      </c>
      <c r="Z14">
        <v>52906.999199999998</v>
      </c>
      <c r="AB14">
        <v>1</v>
      </c>
      <c r="AC14">
        <v>12</v>
      </c>
      <c r="AD14">
        <v>83</v>
      </c>
    </row>
    <row r="15" spans="1:30" x14ac:dyDescent="0.2">
      <c r="A15" s="4">
        <v>12</v>
      </c>
      <c r="B15" s="15" t="s">
        <v>15</v>
      </c>
      <c r="C15">
        <v>127</v>
      </c>
      <c r="D15">
        <v>85</v>
      </c>
      <c r="E15">
        <v>456</v>
      </c>
      <c r="F15" s="95">
        <f t="shared" si="0"/>
        <v>668</v>
      </c>
      <c r="G15">
        <v>83</v>
      </c>
      <c r="H15">
        <v>49</v>
      </c>
      <c r="I15">
        <v>263</v>
      </c>
      <c r="J15" s="95">
        <f t="shared" si="1"/>
        <v>395</v>
      </c>
      <c r="K15" s="114">
        <v>52906.999199999998</v>
      </c>
      <c r="L15" s="114">
        <v>28519.486700000001</v>
      </c>
      <c r="M15" s="114">
        <v>131063.064</v>
      </c>
      <c r="N15" s="98">
        <f t="shared" si="2"/>
        <v>212489.54989999998</v>
      </c>
      <c r="Q15">
        <v>1</v>
      </c>
      <c r="R15">
        <v>13</v>
      </c>
      <c r="S15">
        <v>271</v>
      </c>
      <c r="V15">
        <v>1</v>
      </c>
      <c r="W15">
        <v>13</v>
      </c>
      <c r="X15">
        <v>271</v>
      </c>
      <c r="Y15">
        <v>147979.63</v>
      </c>
      <c r="Z15">
        <v>160311.266</v>
      </c>
      <c r="AB15">
        <v>1</v>
      </c>
      <c r="AC15">
        <v>13</v>
      </c>
      <c r="AD15">
        <v>157</v>
      </c>
    </row>
    <row r="16" spans="1:30" x14ac:dyDescent="0.2">
      <c r="A16" s="4">
        <v>13</v>
      </c>
      <c r="B16" s="15" t="s">
        <v>16</v>
      </c>
      <c r="C16">
        <v>271</v>
      </c>
      <c r="D16">
        <v>64</v>
      </c>
      <c r="E16">
        <v>389</v>
      </c>
      <c r="F16" s="95">
        <f t="shared" si="0"/>
        <v>724</v>
      </c>
      <c r="G16">
        <v>157</v>
      </c>
      <c r="H16">
        <v>34</v>
      </c>
      <c r="I16">
        <v>222</v>
      </c>
      <c r="J16" s="95">
        <f t="shared" si="1"/>
        <v>413</v>
      </c>
      <c r="K16" s="114">
        <v>160311.266</v>
      </c>
      <c r="L16" s="114">
        <v>31736.585800000001</v>
      </c>
      <c r="M16" s="114">
        <v>163894.42300000001</v>
      </c>
      <c r="N16" s="98">
        <f t="shared" si="2"/>
        <v>355942.27480000001</v>
      </c>
      <c r="Q16">
        <v>1</v>
      </c>
      <c r="R16">
        <v>14</v>
      </c>
      <c r="S16">
        <v>16</v>
      </c>
      <c r="V16">
        <v>1</v>
      </c>
      <c r="W16">
        <v>14</v>
      </c>
      <c r="X16">
        <v>16</v>
      </c>
      <c r="Y16">
        <v>2254.59</v>
      </c>
      <c r="Z16">
        <v>2442.4724999999999</v>
      </c>
      <c r="AB16">
        <v>1</v>
      </c>
      <c r="AC16">
        <v>14</v>
      </c>
      <c r="AD16">
        <v>9</v>
      </c>
    </row>
    <row r="17" spans="1:30" x14ac:dyDescent="0.2">
      <c r="A17" s="4">
        <v>14</v>
      </c>
      <c r="B17" s="15" t="s">
        <v>17</v>
      </c>
      <c r="C17">
        <v>16</v>
      </c>
      <c r="D17">
        <v>4</v>
      </c>
      <c r="E17">
        <v>49</v>
      </c>
      <c r="F17" s="95">
        <f t="shared" si="0"/>
        <v>69</v>
      </c>
      <c r="G17">
        <v>9</v>
      </c>
      <c r="H17">
        <v>2</v>
      </c>
      <c r="I17">
        <v>29</v>
      </c>
      <c r="J17" s="95">
        <f t="shared" si="1"/>
        <v>40</v>
      </c>
      <c r="K17" s="114">
        <v>2442.4724999999999</v>
      </c>
      <c r="L17" s="114">
        <v>882.26666699999998</v>
      </c>
      <c r="M17" s="114">
        <v>8605.66417</v>
      </c>
      <c r="N17" s="98">
        <f t="shared" si="2"/>
        <v>11930.403337</v>
      </c>
      <c r="Q17">
        <v>1</v>
      </c>
      <c r="R17">
        <v>15</v>
      </c>
      <c r="S17">
        <v>371</v>
      </c>
      <c r="V17">
        <v>1</v>
      </c>
      <c r="W17">
        <v>15</v>
      </c>
      <c r="X17">
        <v>371</v>
      </c>
      <c r="Y17">
        <v>179321.74</v>
      </c>
      <c r="Z17">
        <v>194265.21799999999</v>
      </c>
      <c r="AB17">
        <v>1</v>
      </c>
      <c r="AC17">
        <v>15</v>
      </c>
      <c r="AD17">
        <v>213</v>
      </c>
    </row>
    <row r="18" spans="1:30" x14ac:dyDescent="0.2">
      <c r="A18" s="4">
        <v>15</v>
      </c>
      <c r="B18" s="15" t="s">
        <v>18</v>
      </c>
      <c r="C18">
        <v>371</v>
      </c>
      <c r="D18">
        <v>178</v>
      </c>
      <c r="E18">
        <v>709</v>
      </c>
      <c r="F18" s="95">
        <f t="shared" si="0"/>
        <v>1258</v>
      </c>
      <c r="G18">
        <v>213</v>
      </c>
      <c r="H18">
        <v>105</v>
      </c>
      <c r="I18">
        <v>432</v>
      </c>
      <c r="J18" s="95">
        <f t="shared" si="1"/>
        <v>750</v>
      </c>
      <c r="K18" s="114">
        <v>194265.21799999999</v>
      </c>
      <c r="L18" s="114">
        <v>70718.255799999999</v>
      </c>
      <c r="M18" s="114">
        <v>247953.66899999999</v>
      </c>
      <c r="N18" s="98">
        <f t="shared" si="2"/>
        <v>512937.14279999997</v>
      </c>
      <c r="Q18">
        <v>1</v>
      </c>
      <c r="R18">
        <v>16</v>
      </c>
      <c r="S18">
        <v>1029</v>
      </c>
      <c r="V18">
        <v>1</v>
      </c>
      <c r="W18">
        <v>16</v>
      </c>
      <c r="X18">
        <v>1029</v>
      </c>
      <c r="Y18">
        <v>393475.87</v>
      </c>
      <c r="Z18">
        <v>426265.52600000001</v>
      </c>
      <c r="AB18">
        <v>1</v>
      </c>
      <c r="AC18">
        <v>16</v>
      </c>
      <c r="AD18">
        <v>581</v>
      </c>
    </row>
    <row r="19" spans="1:30" x14ac:dyDescent="0.2">
      <c r="A19" s="4">
        <v>16</v>
      </c>
      <c r="B19" s="15" t="s">
        <v>19</v>
      </c>
      <c r="C19">
        <v>1029</v>
      </c>
      <c r="D19">
        <v>257</v>
      </c>
      <c r="E19">
        <v>1275</v>
      </c>
      <c r="F19" s="95">
        <f t="shared" si="0"/>
        <v>2561</v>
      </c>
      <c r="G19">
        <v>581</v>
      </c>
      <c r="H19">
        <v>145</v>
      </c>
      <c r="I19">
        <v>708</v>
      </c>
      <c r="J19" s="95">
        <f t="shared" si="1"/>
        <v>1434</v>
      </c>
      <c r="K19" s="114">
        <v>426265.52600000001</v>
      </c>
      <c r="L19" s="114">
        <v>90318.810800000007</v>
      </c>
      <c r="M19" s="114">
        <v>379293.98</v>
      </c>
      <c r="N19" s="98">
        <f t="shared" si="2"/>
        <v>895878.31680000003</v>
      </c>
      <c r="Q19">
        <v>1</v>
      </c>
      <c r="R19">
        <v>17</v>
      </c>
      <c r="S19">
        <v>11</v>
      </c>
      <c r="V19">
        <v>1</v>
      </c>
      <c r="W19">
        <v>17</v>
      </c>
      <c r="X19">
        <v>11</v>
      </c>
      <c r="Y19">
        <v>2187.12</v>
      </c>
      <c r="Z19">
        <v>2369.38</v>
      </c>
      <c r="AB19">
        <v>1</v>
      </c>
      <c r="AC19">
        <v>17</v>
      </c>
      <c r="AD19">
        <v>5</v>
      </c>
    </row>
    <row r="20" spans="1:30" x14ac:dyDescent="0.2">
      <c r="A20" s="4">
        <v>17</v>
      </c>
      <c r="B20" s="15" t="s">
        <v>20</v>
      </c>
      <c r="C20">
        <v>11</v>
      </c>
      <c r="D20">
        <v>11</v>
      </c>
      <c r="E20">
        <v>93</v>
      </c>
      <c r="F20" s="95">
        <f t="shared" si="0"/>
        <v>115</v>
      </c>
      <c r="G20">
        <v>5</v>
      </c>
      <c r="H20">
        <v>8</v>
      </c>
      <c r="I20">
        <v>60</v>
      </c>
      <c r="J20" s="95">
        <f t="shared" si="1"/>
        <v>73</v>
      </c>
      <c r="K20" s="114">
        <v>2369.38</v>
      </c>
      <c r="L20" s="114">
        <v>3629.9250000000002</v>
      </c>
      <c r="M20" s="114">
        <v>15414.5875</v>
      </c>
      <c r="N20" s="98">
        <f t="shared" si="2"/>
        <v>21413.892500000002</v>
      </c>
      <c r="Q20">
        <v>1</v>
      </c>
      <c r="R20">
        <v>18</v>
      </c>
      <c r="S20">
        <v>105</v>
      </c>
      <c r="V20">
        <v>1</v>
      </c>
      <c r="W20">
        <v>18</v>
      </c>
      <c r="X20">
        <v>105</v>
      </c>
      <c r="Y20">
        <v>26522.720000000001</v>
      </c>
      <c r="Z20">
        <v>28732.9467</v>
      </c>
      <c r="AB20">
        <v>1</v>
      </c>
      <c r="AC20">
        <v>18</v>
      </c>
      <c r="AD20">
        <v>53</v>
      </c>
    </row>
    <row r="21" spans="1:30" x14ac:dyDescent="0.2">
      <c r="A21" s="4">
        <v>18</v>
      </c>
      <c r="B21" s="15" t="s">
        <v>21</v>
      </c>
      <c r="C21">
        <v>105</v>
      </c>
      <c r="D21">
        <v>33</v>
      </c>
      <c r="E21">
        <v>189</v>
      </c>
      <c r="F21" s="95">
        <f t="shared" si="0"/>
        <v>327</v>
      </c>
      <c r="G21">
        <v>53</v>
      </c>
      <c r="H21">
        <v>23</v>
      </c>
      <c r="I21">
        <v>100</v>
      </c>
      <c r="J21" s="95">
        <f t="shared" si="1"/>
        <v>176</v>
      </c>
      <c r="K21" s="114">
        <v>28732.9467</v>
      </c>
      <c r="L21" s="114">
        <v>7454.35167</v>
      </c>
      <c r="M21" s="114">
        <v>36669.4683</v>
      </c>
      <c r="N21" s="98">
        <f t="shared" si="2"/>
        <v>72856.766670000012</v>
      </c>
      <c r="Q21">
        <v>1</v>
      </c>
      <c r="R21">
        <v>19</v>
      </c>
      <c r="S21">
        <v>58</v>
      </c>
      <c r="V21">
        <v>1</v>
      </c>
      <c r="W21">
        <v>19</v>
      </c>
      <c r="X21">
        <v>58</v>
      </c>
      <c r="Y21">
        <v>16557.95</v>
      </c>
      <c r="Z21">
        <v>17937.779200000001</v>
      </c>
      <c r="AB21">
        <v>1</v>
      </c>
      <c r="AC21">
        <v>19</v>
      </c>
      <c r="AD21">
        <v>32</v>
      </c>
    </row>
    <row r="22" spans="1:30" x14ac:dyDescent="0.2">
      <c r="A22" s="4">
        <v>19</v>
      </c>
      <c r="B22" s="15" t="s">
        <v>22</v>
      </c>
      <c r="C22">
        <v>58</v>
      </c>
      <c r="D22">
        <v>5</v>
      </c>
      <c r="E22">
        <v>192</v>
      </c>
      <c r="F22" s="95">
        <f t="shared" si="0"/>
        <v>255</v>
      </c>
      <c r="G22">
        <v>32</v>
      </c>
      <c r="H22">
        <v>2</v>
      </c>
      <c r="I22">
        <v>103</v>
      </c>
      <c r="J22" s="95">
        <f t="shared" si="1"/>
        <v>137</v>
      </c>
      <c r="K22" s="114">
        <v>17937.779200000001</v>
      </c>
      <c r="L22" s="114">
        <v>1269.75333</v>
      </c>
      <c r="M22" s="114">
        <v>43369.213300000003</v>
      </c>
      <c r="N22" s="98">
        <f t="shared" si="2"/>
        <v>62576.74583</v>
      </c>
      <c r="Q22">
        <v>1</v>
      </c>
      <c r="R22">
        <v>20</v>
      </c>
      <c r="S22">
        <v>3</v>
      </c>
      <c r="V22">
        <v>1</v>
      </c>
      <c r="W22">
        <v>20</v>
      </c>
      <c r="X22">
        <v>3</v>
      </c>
      <c r="Y22">
        <v>904.86</v>
      </c>
      <c r="Z22">
        <v>980.26499999999999</v>
      </c>
      <c r="AB22">
        <v>1</v>
      </c>
      <c r="AC22">
        <v>20</v>
      </c>
      <c r="AD22">
        <v>1</v>
      </c>
    </row>
    <row r="23" spans="1:30" x14ac:dyDescent="0.2">
      <c r="A23" s="4">
        <v>20</v>
      </c>
      <c r="B23" s="16" t="s">
        <v>23</v>
      </c>
      <c r="C23">
        <v>3</v>
      </c>
      <c r="D23">
        <v>3</v>
      </c>
      <c r="E23">
        <v>116</v>
      </c>
      <c r="F23" s="95">
        <f t="shared" si="0"/>
        <v>122</v>
      </c>
      <c r="G23">
        <v>1</v>
      </c>
      <c r="H23">
        <v>2</v>
      </c>
      <c r="I23">
        <v>82</v>
      </c>
      <c r="J23" s="95">
        <f t="shared" si="1"/>
        <v>85</v>
      </c>
      <c r="K23" s="114">
        <v>980.26499999999999</v>
      </c>
      <c r="L23" s="114">
        <v>719.94</v>
      </c>
      <c r="M23" s="114">
        <v>27065.0792</v>
      </c>
      <c r="N23" s="98">
        <f t="shared" si="2"/>
        <v>28765.284200000002</v>
      </c>
      <c r="Q23">
        <v>1</v>
      </c>
      <c r="R23">
        <v>21</v>
      </c>
      <c r="S23">
        <v>101</v>
      </c>
      <c r="V23">
        <v>1</v>
      </c>
      <c r="W23">
        <v>21</v>
      </c>
      <c r="X23">
        <v>101</v>
      </c>
      <c r="Y23">
        <v>22382.82</v>
      </c>
      <c r="Z23">
        <v>24248.055</v>
      </c>
      <c r="AB23">
        <v>1</v>
      </c>
      <c r="AC23">
        <v>21</v>
      </c>
      <c r="AD23">
        <v>53</v>
      </c>
    </row>
    <row r="24" spans="1:30" x14ac:dyDescent="0.2">
      <c r="A24" s="4">
        <v>21</v>
      </c>
      <c r="B24" s="16" t="s">
        <v>24</v>
      </c>
      <c r="C24">
        <v>101</v>
      </c>
      <c r="D24">
        <v>66</v>
      </c>
      <c r="E24">
        <v>343</v>
      </c>
      <c r="F24" s="95">
        <f t="shared" si="0"/>
        <v>510</v>
      </c>
      <c r="G24">
        <v>53</v>
      </c>
      <c r="H24">
        <v>36</v>
      </c>
      <c r="I24">
        <v>209</v>
      </c>
      <c r="J24" s="95">
        <f t="shared" si="1"/>
        <v>298</v>
      </c>
      <c r="K24" s="114">
        <v>24248.055</v>
      </c>
      <c r="L24" s="114">
        <v>16868.464199999999</v>
      </c>
      <c r="M24" s="114">
        <v>75479.354200000002</v>
      </c>
      <c r="N24" s="98">
        <f t="shared" si="2"/>
        <v>116595.8734</v>
      </c>
      <c r="Q24">
        <v>1</v>
      </c>
      <c r="R24">
        <v>22</v>
      </c>
      <c r="S24">
        <v>96</v>
      </c>
      <c r="V24">
        <v>1</v>
      </c>
      <c r="W24">
        <v>22</v>
      </c>
      <c r="X24">
        <v>96</v>
      </c>
      <c r="Y24">
        <v>24168.59</v>
      </c>
      <c r="Z24">
        <v>26182.639200000001</v>
      </c>
      <c r="AB24">
        <v>1</v>
      </c>
      <c r="AC24">
        <v>22</v>
      </c>
      <c r="AD24">
        <v>63</v>
      </c>
    </row>
    <row r="25" spans="1:30" x14ac:dyDescent="0.2">
      <c r="A25" s="4">
        <v>22</v>
      </c>
      <c r="B25" s="15" t="s">
        <v>25</v>
      </c>
      <c r="C25">
        <v>96</v>
      </c>
      <c r="D25">
        <v>48</v>
      </c>
      <c r="E25">
        <v>330</v>
      </c>
      <c r="F25" s="95">
        <f t="shared" si="0"/>
        <v>474</v>
      </c>
      <c r="G25">
        <v>63</v>
      </c>
      <c r="H25">
        <v>31</v>
      </c>
      <c r="I25">
        <v>211</v>
      </c>
      <c r="J25" s="95">
        <f t="shared" si="1"/>
        <v>305</v>
      </c>
      <c r="K25" s="114">
        <v>26182.639200000001</v>
      </c>
      <c r="L25" s="114">
        <v>13493.87</v>
      </c>
      <c r="M25" s="114">
        <v>68792.75</v>
      </c>
      <c r="N25" s="98">
        <f t="shared" si="2"/>
        <v>108469.2592</v>
      </c>
      <c r="Q25">
        <v>1</v>
      </c>
      <c r="R25">
        <v>23</v>
      </c>
      <c r="S25">
        <v>21</v>
      </c>
      <c r="V25">
        <v>1</v>
      </c>
      <c r="W25">
        <v>23</v>
      </c>
      <c r="X25">
        <v>21</v>
      </c>
      <c r="Y25">
        <v>6158.39</v>
      </c>
      <c r="Z25">
        <v>6671.5891700000002</v>
      </c>
      <c r="AB25">
        <v>1</v>
      </c>
      <c r="AC25">
        <v>23</v>
      </c>
      <c r="AD25">
        <v>13</v>
      </c>
    </row>
    <row r="26" spans="1:30" x14ac:dyDescent="0.2">
      <c r="A26" s="4">
        <v>23</v>
      </c>
      <c r="B26" s="15" t="s">
        <v>26</v>
      </c>
      <c r="C26">
        <v>21</v>
      </c>
      <c r="D26">
        <v>0</v>
      </c>
      <c r="E26">
        <v>149</v>
      </c>
      <c r="F26" s="95">
        <f t="shared" si="0"/>
        <v>170</v>
      </c>
      <c r="G26">
        <v>13</v>
      </c>
      <c r="H26">
        <v>0</v>
      </c>
      <c r="I26">
        <v>95</v>
      </c>
      <c r="J26" s="95">
        <f t="shared" si="1"/>
        <v>108</v>
      </c>
      <c r="K26" s="114">
        <v>6671.5891700000002</v>
      </c>
      <c r="L26" s="114">
        <v>0</v>
      </c>
      <c r="M26" s="114">
        <v>35561.370000000003</v>
      </c>
      <c r="N26" s="98">
        <f t="shared" si="2"/>
        <v>42232.959170000002</v>
      </c>
      <c r="Q26">
        <v>1</v>
      </c>
      <c r="R26">
        <v>30</v>
      </c>
      <c r="S26">
        <v>3217</v>
      </c>
      <c r="V26">
        <v>1</v>
      </c>
      <c r="W26">
        <v>30</v>
      </c>
      <c r="X26">
        <v>3217</v>
      </c>
      <c r="Y26">
        <v>1168851.6299999999</v>
      </c>
      <c r="Z26">
        <v>1266255.93</v>
      </c>
      <c r="AB26">
        <v>1</v>
      </c>
      <c r="AC26">
        <v>30</v>
      </c>
      <c r="AD26">
        <v>1974</v>
      </c>
    </row>
    <row r="27" spans="1:30" x14ac:dyDescent="0.2">
      <c r="A27" s="4">
        <v>30</v>
      </c>
      <c r="B27" s="15" t="s">
        <v>27</v>
      </c>
      <c r="C27">
        <v>3217</v>
      </c>
      <c r="D27">
        <v>827</v>
      </c>
      <c r="E27">
        <v>1476</v>
      </c>
      <c r="F27" s="95">
        <f t="shared" si="0"/>
        <v>5520</v>
      </c>
      <c r="G27">
        <v>1974</v>
      </c>
      <c r="H27">
        <v>510</v>
      </c>
      <c r="I27">
        <v>908</v>
      </c>
      <c r="J27" s="95">
        <f t="shared" si="1"/>
        <v>3392</v>
      </c>
      <c r="K27" s="114">
        <v>1266255.93</v>
      </c>
      <c r="L27" s="114">
        <v>288549.701</v>
      </c>
      <c r="M27" s="114">
        <v>416774.88699999999</v>
      </c>
      <c r="N27" s="98">
        <f>SUM(K27:M27)</f>
        <v>1971580.5180000002</v>
      </c>
      <c r="Q27">
        <v>2</v>
      </c>
      <c r="R27">
        <v>1</v>
      </c>
      <c r="S27">
        <v>54</v>
      </c>
      <c r="V27">
        <v>2</v>
      </c>
      <c r="W27">
        <v>1</v>
      </c>
      <c r="X27">
        <v>54</v>
      </c>
      <c r="Y27">
        <v>11819.98</v>
      </c>
      <c r="Z27">
        <v>12804.978300000001</v>
      </c>
      <c r="AB27">
        <v>2</v>
      </c>
      <c r="AC27">
        <v>1</v>
      </c>
      <c r="AD27">
        <v>26</v>
      </c>
    </row>
    <row r="28" spans="1:30" x14ac:dyDescent="0.2">
      <c r="A28" s="1"/>
      <c r="B28" s="61" t="s">
        <v>3</v>
      </c>
      <c r="C28" s="103">
        <f>SUM(C4:C27)</f>
        <v>7277</v>
      </c>
      <c r="D28" s="103">
        <f>SUM(D4:D27)</f>
        <v>2223</v>
      </c>
      <c r="E28" s="103">
        <f>SUM(E4:E27)</f>
        <v>9632</v>
      </c>
      <c r="F28" s="104">
        <f>SUM(F4:F27)</f>
        <v>19132</v>
      </c>
      <c r="G28" s="103">
        <f t="shared" ref="G28:M28" si="3">SUM(G4:G27)</f>
        <v>4284</v>
      </c>
      <c r="H28" s="103">
        <f>SUM(H4:H27)</f>
        <v>1326</v>
      </c>
      <c r="I28" s="103">
        <f t="shared" si="3"/>
        <v>5787</v>
      </c>
      <c r="J28" s="104">
        <f t="shared" si="3"/>
        <v>11397</v>
      </c>
      <c r="K28" s="105">
        <f>SUM(K4:K27)</f>
        <v>2932091.2488099998</v>
      </c>
      <c r="L28" s="105">
        <f>SUM(L4:L27)</f>
        <v>766030.29733369988</v>
      </c>
      <c r="M28" s="105">
        <f t="shared" si="3"/>
        <v>2785434.0037000002</v>
      </c>
      <c r="N28" s="106">
        <f>SUM(N4:N27)</f>
        <v>6483555.5498436997</v>
      </c>
      <c r="Q28">
        <v>2</v>
      </c>
      <c r="R28">
        <v>2</v>
      </c>
      <c r="S28">
        <v>84</v>
      </c>
      <c r="V28">
        <v>2</v>
      </c>
      <c r="W28">
        <v>2</v>
      </c>
      <c r="X28">
        <v>84</v>
      </c>
      <c r="Y28">
        <v>24361.94</v>
      </c>
      <c r="Z28">
        <v>26392.101699999999</v>
      </c>
      <c r="AB28">
        <v>2</v>
      </c>
      <c r="AC28">
        <v>2</v>
      </c>
      <c r="AD28">
        <v>54</v>
      </c>
    </row>
    <row r="29" spans="1:30" x14ac:dyDescent="0.2">
      <c r="Q29">
        <v>2</v>
      </c>
      <c r="R29">
        <v>3</v>
      </c>
      <c r="S29">
        <v>277</v>
      </c>
      <c r="V29">
        <v>2</v>
      </c>
      <c r="W29">
        <v>3</v>
      </c>
      <c r="X29">
        <v>277</v>
      </c>
      <c r="Y29">
        <v>99544.12</v>
      </c>
      <c r="Z29">
        <v>107839.463</v>
      </c>
      <c r="AB29">
        <v>2</v>
      </c>
      <c r="AC29">
        <v>3</v>
      </c>
      <c r="AD29">
        <v>172</v>
      </c>
    </row>
    <row r="30" spans="1:30" x14ac:dyDescent="0.2">
      <c r="Q30">
        <v>2</v>
      </c>
      <c r="R30">
        <v>4</v>
      </c>
      <c r="S30">
        <v>21</v>
      </c>
      <c r="V30">
        <v>2</v>
      </c>
      <c r="W30">
        <v>4</v>
      </c>
      <c r="X30">
        <v>21</v>
      </c>
      <c r="Y30">
        <v>5126.68</v>
      </c>
      <c r="Z30">
        <v>5553.9033300000001</v>
      </c>
      <c r="AB30">
        <v>2</v>
      </c>
      <c r="AC30">
        <v>4</v>
      </c>
      <c r="AD30">
        <v>12</v>
      </c>
    </row>
    <row r="31" spans="1:30" x14ac:dyDescent="0.2">
      <c r="Q31">
        <v>2</v>
      </c>
      <c r="R31">
        <v>5</v>
      </c>
      <c r="S31">
        <v>8</v>
      </c>
      <c r="V31">
        <v>2</v>
      </c>
      <c r="W31">
        <v>5</v>
      </c>
      <c r="X31">
        <v>8</v>
      </c>
      <c r="Y31">
        <v>1287.5</v>
      </c>
      <c r="Z31">
        <v>1394.7916700000001</v>
      </c>
      <c r="AB31">
        <v>2</v>
      </c>
      <c r="AC31">
        <v>5</v>
      </c>
      <c r="AD31">
        <v>6</v>
      </c>
    </row>
    <row r="32" spans="1:30" x14ac:dyDescent="0.2">
      <c r="Q32">
        <v>2</v>
      </c>
      <c r="R32">
        <v>6</v>
      </c>
      <c r="S32">
        <v>43</v>
      </c>
      <c r="V32">
        <v>2</v>
      </c>
      <c r="W32">
        <v>6</v>
      </c>
      <c r="X32">
        <v>43</v>
      </c>
      <c r="Y32">
        <v>12915.7</v>
      </c>
      <c r="Z32">
        <v>13992.0083</v>
      </c>
      <c r="AB32">
        <v>2</v>
      </c>
      <c r="AC32">
        <v>6</v>
      </c>
      <c r="AD32">
        <v>22</v>
      </c>
    </row>
    <row r="33" spans="17:30" x14ac:dyDescent="0.2">
      <c r="Q33">
        <v>2</v>
      </c>
      <c r="R33">
        <v>7</v>
      </c>
      <c r="S33">
        <v>34</v>
      </c>
      <c r="V33">
        <v>2</v>
      </c>
      <c r="W33">
        <v>7</v>
      </c>
      <c r="X33">
        <v>34</v>
      </c>
      <c r="Y33">
        <v>8055.97</v>
      </c>
      <c r="Z33">
        <v>8727.3008300000001</v>
      </c>
      <c r="AB33">
        <v>2</v>
      </c>
      <c r="AC33">
        <v>7</v>
      </c>
      <c r="AD33">
        <v>17</v>
      </c>
    </row>
    <row r="34" spans="17:30" x14ac:dyDescent="0.2">
      <c r="Q34">
        <v>2</v>
      </c>
      <c r="R34">
        <v>8</v>
      </c>
      <c r="S34">
        <v>44</v>
      </c>
      <c r="V34">
        <v>2</v>
      </c>
      <c r="W34">
        <v>8</v>
      </c>
      <c r="X34">
        <v>44</v>
      </c>
      <c r="Y34">
        <v>12915.65</v>
      </c>
      <c r="Z34">
        <v>13991.9542</v>
      </c>
      <c r="AB34">
        <v>2</v>
      </c>
      <c r="AC34">
        <v>8</v>
      </c>
      <c r="AD34">
        <v>24</v>
      </c>
    </row>
    <row r="35" spans="17:30" x14ac:dyDescent="0.2">
      <c r="Q35">
        <v>2</v>
      </c>
      <c r="R35">
        <v>9</v>
      </c>
      <c r="S35">
        <v>26</v>
      </c>
      <c r="V35">
        <v>2</v>
      </c>
      <c r="W35">
        <v>9</v>
      </c>
      <c r="X35">
        <v>26</v>
      </c>
      <c r="Y35">
        <v>7469.33</v>
      </c>
      <c r="Z35">
        <v>8091.7741699999997</v>
      </c>
      <c r="AB35">
        <v>2</v>
      </c>
      <c r="AC35">
        <v>9</v>
      </c>
      <c r="AD35">
        <v>15</v>
      </c>
    </row>
    <row r="36" spans="17:30" x14ac:dyDescent="0.2">
      <c r="Q36">
        <v>2</v>
      </c>
      <c r="R36">
        <v>10</v>
      </c>
      <c r="S36">
        <v>50</v>
      </c>
      <c r="V36">
        <v>2</v>
      </c>
      <c r="W36">
        <v>10</v>
      </c>
      <c r="X36">
        <v>50</v>
      </c>
      <c r="Y36">
        <v>12050.06</v>
      </c>
      <c r="Z36">
        <v>13054.2317</v>
      </c>
      <c r="AB36">
        <v>2</v>
      </c>
      <c r="AC36">
        <v>10</v>
      </c>
      <c r="AD36">
        <v>30</v>
      </c>
    </row>
    <row r="37" spans="17:30" x14ac:dyDescent="0.2">
      <c r="Q37">
        <v>2</v>
      </c>
      <c r="R37">
        <v>11</v>
      </c>
      <c r="S37">
        <v>1</v>
      </c>
      <c r="V37">
        <v>2</v>
      </c>
      <c r="W37">
        <v>11</v>
      </c>
      <c r="X37">
        <v>1</v>
      </c>
      <c r="Y37">
        <v>24.35</v>
      </c>
      <c r="Z37">
        <v>26.379166699999999</v>
      </c>
      <c r="AB37">
        <v>2</v>
      </c>
      <c r="AC37">
        <v>11</v>
      </c>
      <c r="AD37">
        <v>1</v>
      </c>
    </row>
    <row r="38" spans="17:30" x14ac:dyDescent="0.2">
      <c r="Q38">
        <v>2</v>
      </c>
      <c r="R38">
        <v>12</v>
      </c>
      <c r="S38">
        <v>85</v>
      </c>
      <c r="V38">
        <v>2</v>
      </c>
      <c r="W38">
        <v>12</v>
      </c>
      <c r="X38">
        <v>85</v>
      </c>
      <c r="Y38">
        <v>26325.68</v>
      </c>
      <c r="Z38">
        <v>28519.486700000001</v>
      </c>
      <c r="AB38">
        <v>2</v>
      </c>
      <c r="AC38">
        <v>12</v>
      </c>
      <c r="AD38">
        <v>49</v>
      </c>
    </row>
    <row r="39" spans="17:30" x14ac:dyDescent="0.2">
      <c r="Q39">
        <v>2</v>
      </c>
      <c r="R39">
        <v>13</v>
      </c>
      <c r="S39">
        <v>64</v>
      </c>
      <c r="V39">
        <v>2</v>
      </c>
      <c r="W39">
        <v>13</v>
      </c>
      <c r="X39">
        <v>64</v>
      </c>
      <c r="Y39">
        <v>29295.31</v>
      </c>
      <c r="Z39">
        <v>31736.585800000001</v>
      </c>
      <c r="AB39">
        <v>2</v>
      </c>
      <c r="AC39">
        <v>13</v>
      </c>
      <c r="AD39">
        <v>34</v>
      </c>
    </row>
    <row r="40" spans="17:30" x14ac:dyDescent="0.2">
      <c r="Q40">
        <v>2</v>
      </c>
      <c r="R40">
        <v>14</v>
      </c>
      <c r="S40">
        <v>4</v>
      </c>
      <c r="V40">
        <v>2</v>
      </c>
      <c r="W40">
        <v>14</v>
      </c>
      <c r="X40">
        <v>4</v>
      </c>
      <c r="Y40">
        <v>814.4</v>
      </c>
      <c r="Z40">
        <v>882.26666699999998</v>
      </c>
      <c r="AB40">
        <v>2</v>
      </c>
      <c r="AC40">
        <v>14</v>
      </c>
      <c r="AD40">
        <v>2</v>
      </c>
    </row>
    <row r="41" spans="17:30" x14ac:dyDescent="0.2">
      <c r="Q41">
        <v>2</v>
      </c>
      <c r="R41">
        <v>15</v>
      </c>
      <c r="S41">
        <v>178</v>
      </c>
      <c r="V41">
        <v>2</v>
      </c>
      <c r="W41">
        <v>15</v>
      </c>
      <c r="X41">
        <v>178</v>
      </c>
      <c r="Y41">
        <v>65278.39</v>
      </c>
      <c r="Z41">
        <v>70718.255799999999</v>
      </c>
      <c r="AB41">
        <v>2</v>
      </c>
      <c r="AC41">
        <v>15</v>
      </c>
      <c r="AD41">
        <v>105</v>
      </c>
    </row>
    <row r="42" spans="17:30" x14ac:dyDescent="0.2">
      <c r="Q42">
        <v>2</v>
      </c>
      <c r="R42">
        <v>16</v>
      </c>
      <c r="S42">
        <v>257</v>
      </c>
      <c r="V42">
        <v>2</v>
      </c>
      <c r="W42">
        <v>16</v>
      </c>
      <c r="X42">
        <v>257</v>
      </c>
      <c r="Y42">
        <v>83371.210000000006</v>
      </c>
      <c r="Z42">
        <v>90318.810800000007</v>
      </c>
      <c r="AB42">
        <v>2</v>
      </c>
      <c r="AC42">
        <v>16</v>
      </c>
      <c r="AD42">
        <v>145</v>
      </c>
    </row>
    <row r="43" spans="17:30" x14ac:dyDescent="0.2">
      <c r="Q43">
        <v>2</v>
      </c>
      <c r="R43">
        <v>17</v>
      </c>
      <c r="S43">
        <v>11</v>
      </c>
      <c r="V43">
        <v>2</v>
      </c>
      <c r="W43">
        <v>17</v>
      </c>
      <c r="X43">
        <v>11</v>
      </c>
      <c r="Y43">
        <v>3350.7</v>
      </c>
      <c r="Z43">
        <v>3629.9250000000002</v>
      </c>
      <c r="AB43">
        <v>2</v>
      </c>
      <c r="AC43">
        <v>17</v>
      </c>
      <c r="AD43">
        <v>8</v>
      </c>
    </row>
    <row r="44" spans="17:30" x14ac:dyDescent="0.2">
      <c r="Q44">
        <v>2</v>
      </c>
      <c r="R44">
        <v>18</v>
      </c>
      <c r="S44">
        <v>33</v>
      </c>
      <c r="V44">
        <v>2</v>
      </c>
      <c r="W44">
        <v>18</v>
      </c>
      <c r="X44">
        <v>33</v>
      </c>
      <c r="Y44">
        <v>6880.94</v>
      </c>
      <c r="Z44">
        <v>7454.35167</v>
      </c>
      <c r="AB44">
        <v>2</v>
      </c>
      <c r="AC44">
        <v>18</v>
      </c>
      <c r="AD44">
        <v>23</v>
      </c>
    </row>
    <row r="45" spans="17:30" x14ac:dyDescent="0.2">
      <c r="Q45">
        <v>2</v>
      </c>
      <c r="R45">
        <v>19</v>
      </c>
      <c r="S45">
        <v>5</v>
      </c>
      <c r="V45">
        <v>2</v>
      </c>
      <c r="W45">
        <v>19</v>
      </c>
      <c r="X45">
        <v>5</v>
      </c>
      <c r="Y45">
        <v>1172.08</v>
      </c>
      <c r="Z45">
        <v>1269.75333</v>
      </c>
      <c r="AB45">
        <v>2</v>
      </c>
      <c r="AC45">
        <v>19</v>
      </c>
      <c r="AD45">
        <v>2</v>
      </c>
    </row>
    <row r="46" spans="17:30" x14ac:dyDescent="0.2">
      <c r="Q46">
        <v>2</v>
      </c>
      <c r="R46">
        <v>20</v>
      </c>
      <c r="S46">
        <v>3</v>
      </c>
      <c r="V46">
        <v>2</v>
      </c>
      <c r="W46">
        <v>20</v>
      </c>
      <c r="X46">
        <v>3</v>
      </c>
      <c r="Y46">
        <v>664.56</v>
      </c>
      <c r="Z46">
        <v>719.94</v>
      </c>
      <c r="AB46">
        <v>2</v>
      </c>
      <c r="AC46">
        <v>20</v>
      </c>
      <c r="AD46">
        <v>2</v>
      </c>
    </row>
    <row r="47" spans="17:30" x14ac:dyDescent="0.2">
      <c r="Q47">
        <v>2</v>
      </c>
      <c r="R47">
        <v>21</v>
      </c>
      <c r="S47">
        <v>66</v>
      </c>
      <c r="V47">
        <v>2</v>
      </c>
      <c r="W47">
        <v>21</v>
      </c>
      <c r="X47">
        <v>66</v>
      </c>
      <c r="Y47">
        <v>15570.89</v>
      </c>
      <c r="Z47">
        <v>16868.464199999999</v>
      </c>
      <c r="AB47">
        <v>2</v>
      </c>
      <c r="AC47">
        <v>21</v>
      </c>
      <c r="AD47">
        <v>36</v>
      </c>
    </row>
    <row r="48" spans="17:30" x14ac:dyDescent="0.2">
      <c r="Q48">
        <v>2</v>
      </c>
      <c r="R48">
        <v>22</v>
      </c>
      <c r="S48">
        <v>48</v>
      </c>
      <c r="V48">
        <v>2</v>
      </c>
      <c r="W48">
        <v>22</v>
      </c>
      <c r="X48">
        <v>48</v>
      </c>
      <c r="Y48">
        <v>12455.88</v>
      </c>
      <c r="Z48">
        <v>13493.87</v>
      </c>
      <c r="AB48">
        <v>2</v>
      </c>
      <c r="AC48">
        <v>22</v>
      </c>
      <c r="AD48">
        <v>31</v>
      </c>
    </row>
    <row r="49" spans="17:30" x14ac:dyDescent="0.2">
      <c r="Q49">
        <v>2</v>
      </c>
      <c r="R49">
        <v>30</v>
      </c>
      <c r="S49">
        <v>827</v>
      </c>
      <c r="V49">
        <v>2</v>
      </c>
      <c r="W49">
        <v>30</v>
      </c>
      <c r="X49">
        <v>827</v>
      </c>
      <c r="Y49">
        <v>266353.57</v>
      </c>
      <c r="Z49">
        <v>288549.701</v>
      </c>
      <c r="AB49">
        <v>2</v>
      </c>
      <c r="AC49">
        <v>30</v>
      </c>
      <c r="AD49">
        <v>510</v>
      </c>
    </row>
    <row r="50" spans="17:30" x14ac:dyDescent="0.2">
      <c r="Q50">
        <v>3</v>
      </c>
      <c r="R50">
        <v>1</v>
      </c>
      <c r="S50">
        <v>187</v>
      </c>
      <c r="V50">
        <v>3</v>
      </c>
      <c r="W50">
        <v>1</v>
      </c>
      <c r="X50">
        <v>187</v>
      </c>
      <c r="Y50">
        <v>31383.35</v>
      </c>
      <c r="Z50">
        <v>33998.629200000003</v>
      </c>
      <c r="AB50">
        <v>3</v>
      </c>
      <c r="AC50">
        <v>1</v>
      </c>
      <c r="AD50">
        <v>115</v>
      </c>
    </row>
    <row r="51" spans="17:30" x14ac:dyDescent="0.2">
      <c r="Q51">
        <v>3</v>
      </c>
      <c r="R51">
        <v>2</v>
      </c>
      <c r="S51">
        <v>333</v>
      </c>
      <c r="V51">
        <v>3</v>
      </c>
      <c r="W51">
        <v>2</v>
      </c>
      <c r="X51">
        <v>333</v>
      </c>
      <c r="Y51">
        <v>94915.68</v>
      </c>
      <c r="Z51">
        <v>102825.32</v>
      </c>
      <c r="AB51">
        <v>3</v>
      </c>
      <c r="AC51">
        <v>2</v>
      </c>
      <c r="AD51">
        <v>194</v>
      </c>
    </row>
    <row r="52" spans="17:30" x14ac:dyDescent="0.2">
      <c r="Q52">
        <v>3</v>
      </c>
      <c r="R52">
        <v>3</v>
      </c>
      <c r="S52">
        <v>1748</v>
      </c>
      <c r="V52">
        <v>3</v>
      </c>
      <c r="W52">
        <v>3</v>
      </c>
      <c r="X52">
        <v>1748</v>
      </c>
      <c r="Y52">
        <v>517487.32</v>
      </c>
      <c r="Z52">
        <v>560611.26300000004</v>
      </c>
      <c r="AB52">
        <v>3</v>
      </c>
      <c r="AC52">
        <v>3</v>
      </c>
      <c r="AD52">
        <v>1077</v>
      </c>
    </row>
    <row r="53" spans="17:30" x14ac:dyDescent="0.2">
      <c r="Q53">
        <v>3</v>
      </c>
      <c r="R53">
        <v>4</v>
      </c>
      <c r="S53">
        <v>177</v>
      </c>
      <c r="V53">
        <v>3</v>
      </c>
      <c r="W53">
        <v>4</v>
      </c>
      <c r="X53">
        <v>177</v>
      </c>
      <c r="Y53">
        <v>49481.440000000002</v>
      </c>
      <c r="Z53">
        <v>53604.893300000003</v>
      </c>
      <c r="AB53">
        <v>3</v>
      </c>
      <c r="AC53">
        <v>4</v>
      </c>
      <c r="AD53">
        <v>101</v>
      </c>
    </row>
    <row r="54" spans="17:30" x14ac:dyDescent="0.2">
      <c r="Q54">
        <v>3</v>
      </c>
      <c r="R54">
        <v>5</v>
      </c>
      <c r="S54">
        <v>129</v>
      </c>
      <c r="V54">
        <v>3</v>
      </c>
      <c r="W54">
        <v>5</v>
      </c>
      <c r="X54">
        <v>129</v>
      </c>
      <c r="Y54">
        <v>24173.42</v>
      </c>
      <c r="Z54">
        <v>26187.8717</v>
      </c>
      <c r="AB54">
        <v>3</v>
      </c>
      <c r="AC54">
        <v>5</v>
      </c>
      <c r="AD54">
        <v>73</v>
      </c>
    </row>
    <row r="55" spans="17:30" x14ac:dyDescent="0.2">
      <c r="Q55">
        <v>3</v>
      </c>
      <c r="R55">
        <v>6</v>
      </c>
      <c r="S55">
        <v>266</v>
      </c>
      <c r="V55">
        <v>3</v>
      </c>
      <c r="W55">
        <v>6</v>
      </c>
      <c r="X55">
        <v>266</v>
      </c>
      <c r="Y55">
        <v>70157.06</v>
      </c>
      <c r="Z55">
        <v>76003.481700000004</v>
      </c>
      <c r="AB55">
        <v>3</v>
      </c>
      <c r="AC55">
        <v>6</v>
      </c>
      <c r="AD55">
        <v>175</v>
      </c>
    </row>
    <row r="56" spans="17:30" x14ac:dyDescent="0.2">
      <c r="Q56">
        <v>3</v>
      </c>
      <c r="R56">
        <v>7</v>
      </c>
      <c r="S56">
        <v>173</v>
      </c>
      <c r="V56">
        <v>3</v>
      </c>
      <c r="W56">
        <v>7</v>
      </c>
      <c r="X56">
        <v>173</v>
      </c>
      <c r="Y56">
        <v>42407.97</v>
      </c>
      <c r="Z56">
        <v>45941.967499999999</v>
      </c>
      <c r="AB56">
        <v>3</v>
      </c>
      <c r="AC56">
        <v>7</v>
      </c>
      <c r="AD56">
        <v>98</v>
      </c>
    </row>
    <row r="57" spans="17:30" x14ac:dyDescent="0.2">
      <c r="Q57">
        <v>3</v>
      </c>
      <c r="R57">
        <v>8</v>
      </c>
      <c r="S57">
        <v>330</v>
      </c>
      <c r="V57">
        <v>3</v>
      </c>
      <c r="W57">
        <v>8</v>
      </c>
      <c r="X57">
        <v>330</v>
      </c>
      <c r="Y57">
        <v>97816.93</v>
      </c>
      <c r="Z57">
        <v>105968.341</v>
      </c>
      <c r="AB57">
        <v>3</v>
      </c>
      <c r="AC57">
        <v>8</v>
      </c>
      <c r="AD57">
        <v>199</v>
      </c>
    </row>
    <row r="58" spans="17:30" x14ac:dyDescent="0.2">
      <c r="Q58">
        <v>3</v>
      </c>
      <c r="R58">
        <v>9</v>
      </c>
      <c r="S58">
        <v>195</v>
      </c>
      <c r="V58">
        <v>3</v>
      </c>
      <c r="W58">
        <v>9</v>
      </c>
      <c r="X58">
        <v>195</v>
      </c>
      <c r="Y58">
        <v>40069.72</v>
      </c>
      <c r="Z58">
        <v>43408.863299999997</v>
      </c>
      <c r="AB58">
        <v>3</v>
      </c>
      <c r="AC58">
        <v>9</v>
      </c>
      <c r="AD58">
        <v>131</v>
      </c>
    </row>
    <row r="59" spans="17:30" x14ac:dyDescent="0.2">
      <c r="Q59">
        <v>3</v>
      </c>
      <c r="R59">
        <v>10</v>
      </c>
      <c r="S59">
        <v>286</v>
      </c>
      <c r="V59">
        <v>3</v>
      </c>
      <c r="W59">
        <v>10</v>
      </c>
      <c r="X59">
        <v>286</v>
      </c>
      <c r="Y59">
        <v>73861.38</v>
      </c>
      <c r="Z59">
        <v>80016.494999999995</v>
      </c>
      <c r="AB59">
        <v>3</v>
      </c>
      <c r="AC59">
        <v>10</v>
      </c>
      <c r="AD59">
        <v>175</v>
      </c>
    </row>
    <row r="60" spans="17:30" x14ac:dyDescent="0.2">
      <c r="Q60">
        <v>3</v>
      </c>
      <c r="R60">
        <v>11</v>
      </c>
      <c r="S60">
        <v>42</v>
      </c>
      <c r="V60">
        <v>3</v>
      </c>
      <c r="W60">
        <v>11</v>
      </c>
      <c r="X60">
        <v>42</v>
      </c>
      <c r="Y60">
        <v>6396.34</v>
      </c>
      <c r="Z60">
        <v>6929.3683300000002</v>
      </c>
      <c r="AB60">
        <v>3</v>
      </c>
      <c r="AC60">
        <v>11</v>
      </c>
      <c r="AD60">
        <v>27</v>
      </c>
    </row>
    <row r="61" spans="17:30" x14ac:dyDescent="0.2">
      <c r="Q61">
        <v>3</v>
      </c>
      <c r="R61">
        <v>12</v>
      </c>
      <c r="S61">
        <v>456</v>
      </c>
      <c r="V61">
        <v>3</v>
      </c>
      <c r="W61">
        <v>12</v>
      </c>
      <c r="X61">
        <v>456</v>
      </c>
      <c r="Y61">
        <v>120981.29</v>
      </c>
      <c r="Z61">
        <v>131063.064</v>
      </c>
      <c r="AB61">
        <v>3</v>
      </c>
      <c r="AC61">
        <v>12</v>
      </c>
      <c r="AD61">
        <v>263</v>
      </c>
    </row>
    <row r="62" spans="17:30" x14ac:dyDescent="0.2">
      <c r="Q62">
        <v>3</v>
      </c>
      <c r="R62">
        <v>13</v>
      </c>
      <c r="S62">
        <v>389</v>
      </c>
      <c r="V62">
        <v>3</v>
      </c>
      <c r="W62">
        <v>13</v>
      </c>
      <c r="X62">
        <v>389</v>
      </c>
      <c r="Y62">
        <v>151287.16</v>
      </c>
      <c r="Z62">
        <v>163894.42300000001</v>
      </c>
      <c r="AB62">
        <v>3</v>
      </c>
      <c r="AC62">
        <v>13</v>
      </c>
      <c r="AD62">
        <v>222</v>
      </c>
    </row>
    <row r="63" spans="17:30" x14ac:dyDescent="0.2">
      <c r="Q63">
        <v>3</v>
      </c>
      <c r="R63">
        <v>14</v>
      </c>
      <c r="S63">
        <v>49</v>
      </c>
      <c r="V63">
        <v>3</v>
      </c>
      <c r="W63">
        <v>14</v>
      </c>
      <c r="X63">
        <v>49</v>
      </c>
      <c r="Y63">
        <v>7943.69</v>
      </c>
      <c r="Z63">
        <v>8605.66417</v>
      </c>
      <c r="AB63">
        <v>3</v>
      </c>
      <c r="AC63">
        <v>14</v>
      </c>
      <c r="AD63">
        <v>29</v>
      </c>
    </row>
    <row r="64" spans="17:30" x14ac:dyDescent="0.2">
      <c r="Q64">
        <v>3</v>
      </c>
      <c r="R64">
        <v>15</v>
      </c>
      <c r="S64">
        <v>709</v>
      </c>
      <c r="V64">
        <v>3</v>
      </c>
      <c r="W64">
        <v>15</v>
      </c>
      <c r="X64">
        <v>709</v>
      </c>
      <c r="Y64">
        <v>228880.31</v>
      </c>
      <c r="Z64">
        <v>247953.66899999999</v>
      </c>
      <c r="AB64">
        <v>3</v>
      </c>
      <c r="AC64">
        <v>15</v>
      </c>
      <c r="AD64">
        <v>432</v>
      </c>
    </row>
    <row r="65" spans="17:30" x14ac:dyDescent="0.2">
      <c r="Q65">
        <v>3</v>
      </c>
      <c r="R65">
        <v>16</v>
      </c>
      <c r="S65">
        <v>1275</v>
      </c>
      <c r="V65">
        <v>3</v>
      </c>
      <c r="W65">
        <v>16</v>
      </c>
      <c r="X65">
        <v>1275</v>
      </c>
      <c r="Y65">
        <v>350117.52</v>
      </c>
      <c r="Z65">
        <v>379293.98</v>
      </c>
      <c r="AB65">
        <v>3</v>
      </c>
      <c r="AC65">
        <v>16</v>
      </c>
      <c r="AD65">
        <v>708</v>
      </c>
    </row>
    <row r="66" spans="17:30" x14ac:dyDescent="0.2">
      <c r="Q66">
        <v>3</v>
      </c>
      <c r="R66">
        <v>17</v>
      </c>
      <c r="S66">
        <v>93</v>
      </c>
      <c r="V66">
        <v>3</v>
      </c>
      <c r="W66">
        <v>17</v>
      </c>
      <c r="X66">
        <v>93</v>
      </c>
      <c r="Y66">
        <v>14228.85</v>
      </c>
      <c r="Z66">
        <v>15414.5875</v>
      </c>
      <c r="AB66">
        <v>3</v>
      </c>
      <c r="AC66">
        <v>17</v>
      </c>
      <c r="AD66">
        <v>60</v>
      </c>
    </row>
    <row r="67" spans="17:30" x14ac:dyDescent="0.2">
      <c r="Q67">
        <v>3</v>
      </c>
      <c r="R67">
        <v>18</v>
      </c>
      <c r="S67">
        <v>189</v>
      </c>
      <c r="V67">
        <v>3</v>
      </c>
      <c r="W67">
        <v>18</v>
      </c>
      <c r="X67">
        <v>189</v>
      </c>
      <c r="Y67">
        <v>33848.74</v>
      </c>
      <c r="Z67">
        <v>36669.4683</v>
      </c>
      <c r="AB67">
        <v>3</v>
      </c>
      <c r="AC67">
        <v>18</v>
      </c>
      <c r="AD67">
        <v>100</v>
      </c>
    </row>
    <row r="68" spans="17:30" x14ac:dyDescent="0.2">
      <c r="Q68">
        <v>3</v>
      </c>
      <c r="R68">
        <v>19</v>
      </c>
      <c r="S68">
        <v>192</v>
      </c>
      <c r="V68">
        <v>3</v>
      </c>
      <c r="W68">
        <v>19</v>
      </c>
      <c r="X68">
        <v>192</v>
      </c>
      <c r="Y68">
        <v>40033.120000000003</v>
      </c>
      <c r="Z68">
        <v>43369.213300000003</v>
      </c>
      <c r="AB68">
        <v>3</v>
      </c>
      <c r="AC68">
        <v>19</v>
      </c>
      <c r="AD68">
        <v>103</v>
      </c>
    </row>
    <row r="69" spans="17:30" x14ac:dyDescent="0.2">
      <c r="Q69">
        <v>3</v>
      </c>
      <c r="R69">
        <v>20</v>
      </c>
      <c r="S69">
        <v>116</v>
      </c>
      <c r="V69">
        <v>3</v>
      </c>
      <c r="W69">
        <v>20</v>
      </c>
      <c r="X69">
        <v>116</v>
      </c>
      <c r="Y69">
        <v>24983.15</v>
      </c>
      <c r="Z69">
        <v>27065.0792</v>
      </c>
      <c r="AB69">
        <v>3</v>
      </c>
      <c r="AC69">
        <v>20</v>
      </c>
      <c r="AD69">
        <v>82</v>
      </c>
    </row>
    <row r="70" spans="17:30" x14ac:dyDescent="0.2">
      <c r="Q70">
        <v>3</v>
      </c>
      <c r="R70">
        <v>21</v>
      </c>
      <c r="S70">
        <v>343</v>
      </c>
      <c r="V70">
        <v>3</v>
      </c>
      <c r="W70">
        <v>21</v>
      </c>
      <c r="X70">
        <v>343</v>
      </c>
      <c r="Y70">
        <v>69673.25</v>
      </c>
      <c r="Z70">
        <v>75479.354200000002</v>
      </c>
      <c r="AB70">
        <v>3</v>
      </c>
      <c r="AC70">
        <v>21</v>
      </c>
      <c r="AD70">
        <v>209</v>
      </c>
    </row>
    <row r="71" spans="17:30" x14ac:dyDescent="0.2">
      <c r="Q71">
        <v>3</v>
      </c>
      <c r="R71">
        <v>22</v>
      </c>
      <c r="S71">
        <v>330</v>
      </c>
      <c r="V71">
        <v>3</v>
      </c>
      <c r="W71">
        <v>22</v>
      </c>
      <c r="X71">
        <v>330</v>
      </c>
      <c r="Y71">
        <v>63501</v>
      </c>
      <c r="Z71">
        <v>68792.75</v>
      </c>
      <c r="AB71">
        <v>3</v>
      </c>
      <c r="AC71">
        <v>22</v>
      </c>
      <c r="AD71">
        <v>211</v>
      </c>
    </row>
    <row r="72" spans="17:30" x14ac:dyDescent="0.2">
      <c r="Q72">
        <v>3</v>
      </c>
      <c r="R72">
        <v>23</v>
      </c>
      <c r="S72">
        <v>149</v>
      </c>
      <c r="V72">
        <v>3</v>
      </c>
      <c r="W72">
        <v>23</v>
      </c>
      <c r="X72">
        <v>149</v>
      </c>
      <c r="Y72">
        <v>32825.879999999997</v>
      </c>
      <c r="Z72">
        <v>35561.370000000003</v>
      </c>
      <c r="AB72">
        <v>3</v>
      </c>
      <c r="AC72">
        <v>23</v>
      </c>
      <c r="AD72">
        <v>95</v>
      </c>
    </row>
    <row r="73" spans="17:30" x14ac:dyDescent="0.2">
      <c r="Q73">
        <v>3</v>
      </c>
      <c r="R73">
        <v>30</v>
      </c>
      <c r="S73">
        <v>1476</v>
      </c>
      <c r="V73">
        <v>3</v>
      </c>
      <c r="W73">
        <v>30</v>
      </c>
      <c r="X73">
        <v>1476</v>
      </c>
      <c r="Y73">
        <v>384715.28</v>
      </c>
      <c r="Z73">
        <v>416774.88699999999</v>
      </c>
      <c r="AB73">
        <v>3</v>
      </c>
      <c r="AC73">
        <v>30</v>
      </c>
      <c r="AD73">
        <v>908</v>
      </c>
    </row>
  </sheetData>
  <pageMargins left="0.7" right="0.7" top="0.75" bottom="0.75" header="0.3" footer="0.3"/>
  <pageSetup orientation="portrait" horizontalDpi="300" verticalDpi="30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zoomScale="90" zoomScaleNormal="90" workbookViewId="0">
      <selection activeCell="D1" sqref="D1"/>
    </sheetView>
  </sheetViews>
  <sheetFormatPr defaultRowHeight="15" x14ac:dyDescent="0.2"/>
  <cols>
    <col min="11" max="14" width="12" customWidth="1"/>
    <col min="16" max="16" width="4.21875" customWidth="1"/>
    <col min="26" max="26" width="12.33203125" customWidth="1"/>
    <col min="27" max="27" width="12.88671875" customWidth="1"/>
    <col min="28" max="28" width="11.33203125" customWidth="1"/>
    <col min="29" max="29" width="12" customWidth="1"/>
  </cols>
  <sheetData>
    <row r="1" spans="1:14" ht="15.75" x14ac:dyDescent="0.25">
      <c r="D1" s="13" t="s">
        <v>92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39</v>
      </c>
      <c r="D4">
        <v>54</v>
      </c>
      <c r="E4">
        <v>186</v>
      </c>
      <c r="F4" s="95">
        <f>SUM(C4:E4)</f>
        <v>279</v>
      </c>
      <c r="G4">
        <v>22</v>
      </c>
      <c r="H4">
        <v>27</v>
      </c>
      <c r="I4">
        <v>116</v>
      </c>
      <c r="J4" s="95">
        <f>SUM(G4:I4)</f>
        <v>165</v>
      </c>
      <c r="K4" s="114">
        <v>7614.36</v>
      </c>
      <c r="L4" s="114">
        <v>13180.234166666667</v>
      </c>
      <c r="M4" s="114">
        <v>33684.484166666662</v>
      </c>
      <c r="N4" s="98">
        <f>SUM(K4:M4)</f>
        <v>54479.078333333324</v>
      </c>
    </row>
    <row r="5" spans="1:14" x14ac:dyDescent="0.2">
      <c r="A5" s="4">
        <v>2</v>
      </c>
      <c r="B5" s="15" t="s">
        <v>5</v>
      </c>
      <c r="C5">
        <v>168</v>
      </c>
      <c r="D5">
        <v>92</v>
      </c>
      <c r="E5">
        <v>327</v>
      </c>
      <c r="F5" s="95">
        <f t="shared" ref="F5:F27" si="0">SUM(C5:E5)</f>
        <v>587</v>
      </c>
      <c r="G5">
        <v>97</v>
      </c>
      <c r="H5">
        <v>54</v>
      </c>
      <c r="I5">
        <v>190</v>
      </c>
      <c r="J5" s="95">
        <f t="shared" ref="J5:J27" si="1">SUM(G5:I5)</f>
        <v>341</v>
      </c>
      <c r="K5" s="114">
        <v>60876.05333333333</v>
      </c>
      <c r="L5" s="114">
        <v>31525.736666666664</v>
      </c>
      <c r="M5" s="114">
        <v>101804.34333333334</v>
      </c>
      <c r="N5" s="98">
        <f t="shared" ref="N5:N26" si="2">SUM(K5:M5)</f>
        <v>194206.13333333333</v>
      </c>
    </row>
    <row r="6" spans="1:14" x14ac:dyDescent="0.2">
      <c r="A6" s="4">
        <v>3</v>
      </c>
      <c r="B6" s="15" t="s">
        <v>6</v>
      </c>
      <c r="C6">
        <v>1063</v>
      </c>
      <c r="D6">
        <v>274</v>
      </c>
      <c r="E6">
        <v>1598</v>
      </c>
      <c r="F6" s="95">
        <f t="shared" si="0"/>
        <v>2935</v>
      </c>
      <c r="G6">
        <v>600</v>
      </c>
      <c r="H6">
        <v>168</v>
      </c>
      <c r="I6">
        <v>995</v>
      </c>
      <c r="J6" s="95">
        <f t="shared" si="1"/>
        <v>1763</v>
      </c>
      <c r="K6" s="114">
        <v>459342.49833333335</v>
      </c>
      <c r="L6" s="114">
        <v>101850.66666666666</v>
      </c>
      <c r="M6" s="114">
        <v>538620.08416666661</v>
      </c>
      <c r="N6" s="98">
        <f t="shared" si="2"/>
        <v>1099813.2491666665</v>
      </c>
    </row>
    <row r="7" spans="1:14" x14ac:dyDescent="0.2">
      <c r="A7" s="4">
        <v>4</v>
      </c>
      <c r="B7" s="15" t="s">
        <v>7</v>
      </c>
      <c r="C7">
        <v>36</v>
      </c>
      <c r="D7">
        <v>20</v>
      </c>
      <c r="E7">
        <v>175</v>
      </c>
      <c r="F7" s="95">
        <f t="shared" si="0"/>
        <v>231</v>
      </c>
      <c r="G7">
        <v>21</v>
      </c>
      <c r="H7">
        <v>11</v>
      </c>
      <c r="I7">
        <v>99</v>
      </c>
      <c r="J7" s="95">
        <f t="shared" si="1"/>
        <v>131</v>
      </c>
      <c r="K7" s="114">
        <v>17829.7925</v>
      </c>
      <c r="L7" s="114">
        <v>5081.6349999999993</v>
      </c>
      <c r="M7" s="114">
        <v>53034.994999999995</v>
      </c>
      <c r="N7" s="98">
        <f t="shared" si="2"/>
        <v>75946.422499999986</v>
      </c>
    </row>
    <row r="8" spans="1:14" x14ac:dyDescent="0.2">
      <c r="A8" s="4">
        <v>5</v>
      </c>
      <c r="B8" s="15" t="s">
        <v>8</v>
      </c>
      <c r="C8">
        <v>42</v>
      </c>
      <c r="D8">
        <v>5</v>
      </c>
      <c r="E8">
        <v>128</v>
      </c>
      <c r="F8" s="95">
        <f t="shared" si="0"/>
        <v>175</v>
      </c>
      <c r="G8">
        <v>26</v>
      </c>
      <c r="H8">
        <v>4</v>
      </c>
      <c r="I8">
        <v>72</v>
      </c>
      <c r="J8" s="95">
        <f t="shared" si="1"/>
        <v>102</v>
      </c>
      <c r="K8" s="114">
        <v>11173.044999999998</v>
      </c>
      <c r="L8" s="114">
        <v>1265.615</v>
      </c>
      <c r="M8" s="114">
        <v>26470.762499999997</v>
      </c>
      <c r="N8" s="98">
        <f t="shared" si="2"/>
        <v>38909.422499999993</v>
      </c>
    </row>
    <row r="9" spans="1:14" x14ac:dyDescent="0.2">
      <c r="A9" s="4">
        <v>6</v>
      </c>
      <c r="B9" s="15" t="s">
        <v>9</v>
      </c>
      <c r="C9">
        <v>45</v>
      </c>
      <c r="D9">
        <v>41</v>
      </c>
      <c r="E9">
        <v>246</v>
      </c>
      <c r="F9" s="95">
        <f t="shared" si="0"/>
        <v>332</v>
      </c>
      <c r="G9">
        <v>30</v>
      </c>
      <c r="H9">
        <v>20</v>
      </c>
      <c r="I9">
        <v>165</v>
      </c>
      <c r="J9" s="95">
        <f t="shared" si="1"/>
        <v>215</v>
      </c>
      <c r="K9" s="114">
        <v>21531.759166666667</v>
      </c>
      <c r="L9" s="114">
        <v>14779.439999999999</v>
      </c>
      <c r="M9" s="114">
        <v>68726.016666666663</v>
      </c>
      <c r="N9" s="98">
        <f t="shared" si="2"/>
        <v>105037.21583333332</v>
      </c>
    </row>
    <row r="10" spans="1:14" x14ac:dyDescent="0.2">
      <c r="A10" s="4">
        <v>7</v>
      </c>
      <c r="B10" s="15" t="s">
        <v>10</v>
      </c>
      <c r="C10">
        <v>117</v>
      </c>
      <c r="D10">
        <v>34</v>
      </c>
      <c r="E10">
        <v>167</v>
      </c>
      <c r="F10" s="95">
        <f t="shared" si="0"/>
        <v>318</v>
      </c>
      <c r="G10">
        <v>65</v>
      </c>
      <c r="H10">
        <v>20</v>
      </c>
      <c r="I10">
        <v>97</v>
      </c>
      <c r="J10" s="95">
        <f t="shared" si="1"/>
        <v>182</v>
      </c>
      <c r="K10" s="114">
        <v>39969.041666666664</v>
      </c>
      <c r="L10" s="114">
        <v>10600.373333333331</v>
      </c>
      <c r="M10" s="114">
        <v>45510.963333333333</v>
      </c>
      <c r="N10" s="98">
        <f t="shared" si="2"/>
        <v>96080.378333333327</v>
      </c>
    </row>
    <row r="11" spans="1:14" x14ac:dyDescent="0.2">
      <c r="A11" s="4">
        <v>8</v>
      </c>
      <c r="B11" s="15" t="s">
        <v>11</v>
      </c>
      <c r="C11">
        <v>128</v>
      </c>
      <c r="D11">
        <v>37</v>
      </c>
      <c r="E11">
        <v>322</v>
      </c>
      <c r="F11" s="95">
        <f t="shared" si="0"/>
        <v>487</v>
      </c>
      <c r="G11">
        <v>76</v>
      </c>
      <c r="H11">
        <v>19</v>
      </c>
      <c r="I11">
        <v>189</v>
      </c>
      <c r="J11" s="95">
        <f t="shared" si="1"/>
        <v>284</v>
      </c>
      <c r="K11" s="114">
        <v>53227.210833333331</v>
      </c>
      <c r="L11" s="114">
        <v>13067.968333333332</v>
      </c>
      <c r="M11" s="114">
        <v>111676.10999999999</v>
      </c>
      <c r="N11" s="98">
        <f t="shared" si="2"/>
        <v>177971.28916666665</v>
      </c>
    </row>
    <row r="12" spans="1:14" x14ac:dyDescent="0.2">
      <c r="A12" s="4">
        <v>9</v>
      </c>
      <c r="B12" s="15" t="s">
        <v>12</v>
      </c>
      <c r="C12">
        <v>29</v>
      </c>
      <c r="D12">
        <v>26</v>
      </c>
      <c r="E12">
        <v>183</v>
      </c>
      <c r="F12" s="95">
        <f t="shared" si="0"/>
        <v>238</v>
      </c>
      <c r="G12">
        <v>19</v>
      </c>
      <c r="H12">
        <v>14</v>
      </c>
      <c r="I12">
        <v>120</v>
      </c>
      <c r="J12" s="95">
        <f t="shared" si="1"/>
        <v>153</v>
      </c>
      <c r="K12" s="114">
        <v>9683.288333333332</v>
      </c>
      <c r="L12" s="114">
        <v>7363.958333333333</v>
      </c>
      <c r="M12" s="114">
        <v>42383.000833333324</v>
      </c>
      <c r="N12" s="98">
        <f t="shared" si="2"/>
        <v>59430.24749999999</v>
      </c>
    </row>
    <row r="13" spans="1:14" x14ac:dyDescent="0.2">
      <c r="A13" s="4">
        <v>10</v>
      </c>
      <c r="B13" s="15" t="s">
        <v>13</v>
      </c>
      <c r="C13">
        <v>147</v>
      </c>
      <c r="D13">
        <v>39</v>
      </c>
      <c r="E13">
        <v>282</v>
      </c>
      <c r="F13" s="95">
        <f t="shared" si="0"/>
        <v>468</v>
      </c>
      <c r="G13">
        <v>74</v>
      </c>
      <c r="H13">
        <v>25</v>
      </c>
      <c r="I13">
        <v>171</v>
      </c>
      <c r="J13" s="95">
        <f t="shared" si="1"/>
        <v>270</v>
      </c>
      <c r="K13" s="114">
        <v>51519.032499999994</v>
      </c>
      <c r="L13" s="114">
        <v>10061.057499999999</v>
      </c>
      <c r="M13" s="114">
        <v>79646.352500000008</v>
      </c>
      <c r="N13" s="98">
        <f t="shared" si="2"/>
        <v>141226.4425</v>
      </c>
    </row>
    <row r="14" spans="1:14" x14ac:dyDescent="0.2">
      <c r="A14" s="4">
        <v>11</v>
      </c>
      <c r="B14" s="15" t="s">
        <v>14</v>
      </c>
      <c r="C14">
        <v>8</v>
      </c>
      <c r="D14">
        <v>2</v>
      </c>
      <c r="E14">
        <v>39</v>
      </c>
      <c r="F14" s="95">
        <f t="shared" si="0"/>
        <v>49</v>
      </c>
      <c r="G14">
        <v>5</v>
      </c>
      <c r="H14">
        <v>2</v>
      </c>
      <c r="I14">
        <v>26</v>
      </c>
      <c r="J14" s="95">
        <f t="shared" si="1"/>
        <v>33</v>
      </c>
      <c r="K14" s="114">
        <v>1352.4008333333331</v>
      </c>
      <c r="L14" s="114">
        <v>134.66916666666665</v>
      </c>
      <c r="M14" s="114">
        <v>6217.0224999999991</v>
      </c>
      <c r="N14" s="98">
        <f t="shared" si="2"/>
        <v>7704.0924999999988</v>
      </c>
    </row>
    <row r="15" spans="1:14" x14ac:dyDescent="0.2">
      <c r="A15" s="4">
        <v>12</v>
      </c>
      <c r="B15" s="15" t="s">
        <v>15</v>
      </c>
      <c r="C15">
        <v>146</v>
      </c>
      <c r="D15">
        <v>90</v>
      </c>
      <c r="E15">
        <v>417</v>
      </c>
      <c r="F15" s="95">
        <f t="shared" si="0"/>
        <v>653</v>
      </c>
      <c r="G15">
        <v>85</v>
      </c>
      <c r="H15">
        <v>53</v>
      </c>
      <c r="I15">
        <v>238</v>
      </c>
      <c r="J15" s="95">
        <f t="shared" si="1"/>
        <v>376</v>
      </c>
      <c r="K15" s="114">
        <v>60292.992499999993</v>
      </c>
      <c r="L15" s="114">
        <v>32207.164166666662</v>
      </c>
      <c r="M15" s="114">
        <v>125425.25666666667</v>
      </c>
      <c r="N15" s="98">
        <f t="shared" si="2"/>
        <v>217925.41333333333</v>
      </c>
    </row>
    <row r="16" spans="1:14" x14ac:dyDescent="0.2">
      <c r="A16" s="4">
        <v>13</v>
      </c>
      <c r="B16" s="15" t="s">
        <v>16</v>
      </c>
      <c r="C16">
        <v>285</v>
      </c>
      <c r="D16">
        <v>69</v>
      </c>
      <c r="E16">
        <v>371</v>
      </c>
      <c r="F16" s="95">
        <f t="shared" si="0"/>
        <v>725</v>
      </c>
      <c r="G16">
        <v>162</v>
      </c>
      <c r="H16">
        <v>34</v>
      </c>
      <c r="I16">
        <v>211</v>
      </c>
      <c r="J16" s="95">
        <f t="shared" si="1"/>
        <v>407</v>
      </c>
      <c r="K16" s="114">
        <v>163952.36000000002</v>
      </c>
      <c r="L16" s="114">
        <v>32955.281666666662</v>
      </c>
      <c r="M16" s="114">
        <v>154039.08000000002</v>
      </c>
      <c r="N16" s="98">
        <f t="shared" si="2"/>
        <v>350946.72166666668</v>
      </c>
    </row>
    <row r="17" spans="1:14" x14ac:dyDescent="0.2">
      <c r="A17" s="4">
        <v>14</v>
      </c>
      <c r="B17" s="15" t="s">
        <v>17</v>
      </c>
      <c r="C17">
        <v>16</v>
      </c>
      <c r="D17">
        <v>4</v>
      </c>
      <c r="E17">
        <v>42</v>
      </c>
      <c r="F17" s="95">
        <f t="shared" si="0"/>
        <v>62</v>
      </c>
      <c r="G17">
        <v>10</v>
      </c>
      <c r="H17">
        <v>2</v>
      </c>
      <c r="I17">
        <v>26</v>
      </c>
      <c r="J17" s="95">
        <f t="shared" si="1"/>
        <v>38</v>
      </c>
      <c r="K17" s="114">
        <v>3012.1216666666664</v>
      </c>
      <c r="L17" s="114">
        <v>738.57333333333327</v>
      </c>
      <c r="M17" s="114">
        <v>7839.6716666666662</v>
      </c>
      <c r="N17" s="98">
        <f t="shared" si="2"/>
        <v>11590.366666666665</v>
      </c>
    </row>
    <row r="18" spans="1:14" x14ac:dyDescent="0.2">
      <c r="A18" s="4">
        <v>15</v>
      </c>
      <c r="B18" s="15" t="s">
        <v>18</v>
      </c>
      <c r="C18">
        <v>398</v>
      </c>
      <c r="D18">
        <v>169</v>
      </c>
      <c r="E18">
        <v>660</v>
      </c>
      <c r="F18" s="95">
        <f t="shared" si="0"/>
        <v>1227</v>
      </c>
      <c r="G18">
        <v>227</v>
      </c>
      <c r="H18">
        <v>94</v>
      </c>
      <c r="I18">
        <v>397</v>
      </c>
      <c r="J18" s="95">
        <f t="shared" si="1"/>
        <v>718</v>
      </c>
      <c r="K18" s="114">
        <v>201815.22833333333</v>
      </c>
      <c r="L18" s="114">
        <v>65512.438333333324</v>
      </c>
      <c r="M18" s="114">
        <v>230438.76916666664</v>
      </c>
      <c r="N18" s="98">
        <f t="shared" si="2"/>
        <v>497766.43583333329</v>
      </c>
    </row>
    <row r="19" spans="1:14" x14ac:dyDescent="0.2">
      <c r="A19" s="4">
        <v>16</v>
      </c>
      <c r="B19" s="15" t="s">
        <v>19</v>
      </c>
      <c r="C19">
        <v>934</v>
      </c>
      <c r="D19">
        <v>261</v>
      </c>
      <c r="E19">
        <v>1118</v>
      </c>
      <c r="F19" s="95">
        <f t="shared" si="0"/>
        <v>2313</v>
      </c>
      <c r="G19">
        <v>529</v>
      </c>
      <c r="H19">
        <v>148</v>
      </c>
      <c r="I19">
        <v>629</v>
      </c>
      <c r="J19" s="95">
        <f t="shared" si="1"/>
        <v>1306</v>
      </c>
      <c r="K19" s="114">
        <v>431729.36083333328</v>
      </c>
      <c r="L19" s="114">
        <v>93829.894166666665</v>
      </c>
      <c r="M19" s="114">
        <v>351596.92749999999</v>
      </c>
      <c r="N19" s="98">
        <f t="shared" si="2"/>
        <v>877156.18249999988</v>
      </c>
    </row>
    <row r="20" spans="1:14" x14ac:dyDescent="0.2">
      <c r="A20" s="4">
        <v>17</v>
      </c>
      <c r="B20" s="15" t="s">
        <v>20</v>
      </c>
      <c r="C20">
        <v>14</v>
      </c>
      <c r="D20">
        <v>7</v>
      </c>
      <c r="E20">
        <v>85</v>
      </c>
      <c r="F20" s="95">
        <f t="shared" si="0"/>
        <v>106</v>
      </c>
      <c r="G20">
        <v>8</v>
      </c>
      <c r="H20">
        <v>6</v>
      </c>
      <c r="I20">
        <v>54</v>
      </c>
      <c r="J20" s="95">
        <f t="shared" si="1"/>
        <v>68</v>
      </c>
      <c r="K20" s="114">
        <v>2698.4858333333332</v>
      </c>
      <c r="L20" s="114">
        <v>1970.6266666666666</v>
      </c>
      <c r="M20" s="114">
        <v>14772.203333333331</v>
      </c>
      <c r="N20" s="98">
        <f t="shared" si="2"/>
        <v>19441.31583333333</v>
      </c>
    </row>
    <row r="21" spans="1:14" x14ac:dyDescent="0.2">
      <c r="A21" s="4">
        <v>18</v>
      </c>
      <c r="B21" s="15" t="s">
        <v>21</v>
      </c>
      <c r="C21">
        <v>107</v>
      </c>
      <c r="D21">
        <v>35</v>
      </c>
      <c r="E21">
        <v>180</v>
      </c>
      <c r="F21" s="95">
        <f t="shared" si="0"/>
        <v>322</v>
      </c>
      <c r="G21">
        <v>53</v>
      </c>
      <c r="H21">
        <v>24</v>
      </c>
      <c r="I21">
        <v>94</v>
      </c>
      <c r="J21" s="95">
        <f t="shared" si="1"/>
        <v>171</v>
      </c>
      <c r="K21" s="114">
        <v>30451.091666666667</v>
      </c>
      <c r="L21" s="114">
        <v>7192.3366666666661</v>
      </c>
      <c r="M21" s="114">
        <v>34076.878333333334</v>
      </c>
      <c r="N21" s="98">
        <f t="shared" si="2"/>
        <v>71720.306666666671</v>
      </c>
    </row>
    <row r="22" spans="1:14" x14ac:dyDescent="0.2">
      <c r="A22" s="4">
        <v>19</v>
      </c>
      <c r="B22" s="15" t="s">
        <v>22</v>
      </c>
      <c r="C22">
        <v>59</v>
      </c>
      <c r="D22">
        <v>9</v>
      </c>
      <c r="E22">
        <v>191</v>
      </c>
      <c r="F22" s="95">
        <f t="shared" si="0"/>
        <v>259</v>
      </c>
      <c r="G22">
        <v>34</v>
      </c>
      <c r="H22">
        <v>5</v>
      </c>
      <c r="I22">
        <v>103</v>
      </c>
      <c r="J22" s="95">
        <f t="shared" si="1"/>
        <v>142</v>
      </c>
      <c r="K22" s="114">
        <v>18199.241666666665</v>
      </c>
      <c r="L22" s="114">
        <v>3017.43</v>
      </c>
      <c r="M22" s="114">
        <v>42879.405833333331</v>
      </c>
      <c r="N22" s="98">
        <f t="shared" si="2"/>
        <v>64096.077499999999</v>
      </c>
    </row>
    <row r="23" spans="1:14" x14ac:dyDescent="0.2">
      <c r="A23" s="4">
        <v>20</v>
      </c>
      <c r="B23" s="16" t="s">
        <v>23</v>
      </c>
      <c r="C23">
        <v>5</v>
      </c>
      <c r="D23">
        <v>5</v>
      </c>
      <c r="E23">
        <v>92</v>
      </c>
      <c r="F23" s="95">
        <f t="shared" si="0"/>
        <v>102</v>
      </c>
      <c r="G23">
        <v>3</v>
      </c>
      <c r="H23">
        <v>4</v>
      </c>
      <c r="I23">
        <v>68</v>
      </c>
      <c r="J23" s="95">
        <f t="shared" si="1"/>
        <v>75</v>
      </c>
      <c r="K23" s="114">
        <v>1861.7733333333331</v>
      </c>
      <c r="L23" s="114">
        <v>1102.9849999999999</v>
      </c>
      <c r="M23" s="114">
        <v>24959.848333333332</v>
      </c>
      <c r="N23" s="98">
        <f t="shared" si="2"/>
        <v>27924.606666666667</v>
      </c>
    </row>
    <row r="24" spans="1:14" x14ac:dyDescent="0.2">
      <c r="A24" s="4">
        <v>21</v>
      </c>
      <c r="B24" s="16" t="s">
        <v>24</v>
      </c>
      <c r="C24">
        <v>102</v>
      </c>
      <c r="D24">
        <v>63</v>
      </c>
      <c r="E24">
        <v>337</v>
      </c>
      <c r="F24" s="95">
        <f t="shared" si="0"/>
        <v>502</v>
      </c>
      <c r="G24">
        <v>55</v>
      </c>
      <c r="H24">
        <v>34</v>
      </c>
      <c r="I24">
        <v>203</v>
      </c>
      <c r="J24" s="95">
        <f t="shared" si="1"/>
        <v>292</v>
      </c>
      <c r="K24" s="114">
        <v>26294.265833333331</v>
      </c>
      <c r="L24" s="114">
        <v>16685.532500000001</v>
      </c>
      <c r="M24" s="114">
        <v>74735.017499999987</v>
      </c>
      <c r="N24" s="98">
        <f t="shared" si="2"/>
        <v>117714.81583333333</v>
      </c>
    </row>
    <row r="25" spans="1:14" x14ac:dyDescent="0.2">
      <c r="A25" s="4">
        <v>22</v>
      </c>
      <c r="B25" s="15" t="s">
        <v>25</v>
      </c>
      <c r="C25">
        <v>100</v>
      </c>
      <c r="D25">
        <v>54</v>
      </c>
      <c r="E25">
        <v>320</v>
      </c>
      <c r="F25" s="95">
        <f t="shared" si="0"/>
        <v>474</v>
      </c>
      <c r="G25">
        <v>63</v>
      </c>
      <c r="H25">
        <v>35</v>
      </c>
      <c r="I25">
        <v>205</v>
      </c>
      <c r="J25" s="95">
        <f t="shared" si="1"/>
        <v>303</v>
      </c>
      <c r="K25" s="114">
        <v>26345.334166666664</v>
      </c>
      <c r="L25" s="114">
        <v>15049.883333333333</v>
      </c>
      <c r="M25" s="114">
        <v>66209.476666666669</v>
      </c>
      <c r="N25" s="98">
        <f t="shared" si="2"/>
        <v>107604.69416666667</v>
      </c>
    </row>
    <row r="26" spans="1:14" x14ac:dyDescent="0.2">
      <c r="A26" s="4">
        <v>23</v>
      </c>
      <c r="B26" s="15" t="s">
        <v>26</v>
      </c>
      <c r="C26">
        <v>20</v>
      </c>
      <c r="D26">
        <v>2</v>
      </c>
      <c r="E26">
        <v>144</v>
      </c>
      <c r="F26" s="95">
        <f t="shared" si="0"/>
        <v>166</v>
      </c>
      <c r="G26">
        <v>12</v>
      </c>
      <c r="H26">
        <v>1</v>
      </c>
      <c r="I26">
        <v>92</v>
      </c>
      <c r="J26" s="95">
        <f t="shared" si="1"/>
        <v>105</v>
      </c>
      <c r="K26" s="114">
        <v>5966.2091666666665</v>
      </c>
      <c r="L26" s="114">
        <v>460.95833333333331</v>
      </c>
      <c r="M26" s="114">
        <v>34825.320833333331</v>
      </c>
      <c r="N26" s="98">
        <f t="shared" si="2"/>
        <v>41252.488333333327</v>
      </c>
    </row>
    <row r="27" spans="1:14" x14ac:dyDescent="0.2">
      <c r="A27" s="4">
        <v>30</v>
      </c>
      <c r="B27" s="15" t="s">
        <v>27</v>
      </c>
      <c r="C27">
        <v>3135</v>
      </c>
      <c r="D27">
        <v>818</v>
      </c>
      <c r="E27">
        <v>1377</v>
      </c>
      <c r="F27" s="95">
        <f t="shared" si="0"/>
        <v>5330</v>
      </c>
      <c r="G27">
        <v>1908</v>
      </c>
      <c r="H27">
        <v>501</v>
      </c>
      <c r="I27">
        <v>834</v>
      </c>
      <c r="J27" s="95">
        <f t="shared" si="1"/>
        <v>3243</v>
      </c>
      <c r="K27" s="114">
        <v>1280203.2641666667</v>
      </c>
      <c r="L27" s="114">
        <v>297824.52916666667</v>
      </c>
      <c r="M27" s="114">
        <v>410252.93833333335</v>
      </c>
      <c r="N27" s="98">
        <f>SUM(K27:M27)</f>
        <v>1988280.7316666669</v>
      </c>
    </row>
    <row r="28" spans="1:14" x14ac:dyDescent="0.2">
      <c r="A28" s="1"/>
      <c r="B28" s="61" t="s">
        <v>3</v>
      </c>
      <c r="C28" s="103">
        <f>SUM(C4:C27)</f>
        <v>7143</v>
      </c>
      <c r="D28" s="103">
        <f>SUM(D4:D27)</f>
        <v>2210</v>
      </c>
      <c r="E28" s="103">
        <f>SUM(E4:E27)</f>
        <v>8987</v>
      </c>
      <c r="F28" s="104">
        <f>SUM(F4:F27)</f>
        <v>18340</v>
      </c>
      <c r="G28" s="103">
        <f t="shared" ref="G28:M28" si="3">SUM(G4:G27)</f>
        <v>4184</v>
      </c>
      <c r="H28" s="103">
        <f>SUM(H4:H27)</f>
        <v>1305</v>
      </c>
      <c r="I28" s="103">
        <f t="shared" si="3"/>
        <v>5394</v>
      </c>
      <c r="J28" s="104">
        <f t="shared" si="3"/>
        <v>10883</v>
      </c>
      <c r="K28" s="105">
        <f>SUM(K4:K27)</f>
        <v>2986940.2116666669</v>
      </c>
      <c r="L28" s="105">
        <f>SUM(L4:L27)</f>
        <v>777458.98749999981</v>
      </c>
      <c r="M28" s="105">
        <f t="shared" si="3"/>
        <v>2679824.9291666667</v>
      </c>
      <c r="N28" s="106">
        <f>SUM(N4:N27)</f>
        <v>6444224.1283333339</v>
      </c>
    </row>
    <row r="35" spans="2:6" x14ac:dyDescent="0.2">
      <c r="B35">
        <v>1</v>
      </c>
      <c r="C35">
        <v>1</v>
      </c>
      <c r="D35">
        <v>39</v>
      </c>
      <c r="E35">
        <v>7028.64</v>
      </c>
      <c r="F35">
        <f>E35*(13/12)</f>
        <v>7614.36</v>
      </c>
    </row>
    <row r="36" spans="2:6" x14ac:dyDescent="0.2">
      <c r="B36">
        <v>1</v>
      </c>
      <c r="C36">
        <v>2</v>
      </c>
      <c r="D36">
        <v>168</v>
      </c>
      <c r="E36">
        <v>56193.279999999999</v>
      </c>
      <c r="F36">
        <f>E36*(13/12)</f>
        <v>60876.05333333333</v>
      </c>
    </row>
    <row r="37" spans="2:6" x14ac:dyDescent="0.2">
      <c r="B37">
        <v>1</v>
      </c>
      <c r="C37">
        <v>3</v>
      </c>
      <c r="D37">
        <v>1063</v>
      </c>
      <c r="E37">
        <v>424008.46</v>
      </c>
      <c r="F37">
        <f t="shared" ref="F37:F100" si="4">E37*(13/12)</f>
        <v>459342.49833333335</v>
      </c>
    </row>
    <row r="38" spans="2:6" x14ac:dyDescent="0.2">
      <c r="B38">
        <v>1</v>
      </c>
      <c r="C38">
        <v>4</v>
      </c>
      <c r="D38">
        <v>36</v>
      </c>
      <c r="E38">
        <v>16458.27</v>
      </c>
      <c r="F38">
        <f t="shared" si="4"/>
        <v>17829.7925</v>
      </c>
    </row>
    <row r="39" spans="2:6" x14ac:dyDescent="0.2">
      <c r="B39">
        <v>1</v>
      </c>
      <c r="C39">
        <v>5</v>
      </c>
      <c r="D39">
        <v>42</v>
      </c>
      <c r="E39">
        <v>10313.58</v>
      </c>
      <c r="F39">
        <f t="shared" si="4"/>
        <v>11173.044999999998</v>
      </c>
    </row>
    <row r="40" spans="2:6" x14ac:dyDescent="0.2">
      <c r="B40">
        <v>1</v>
      </c>
      <c r="C40">
        <v>6</v>
      </c>
      <c r="D40">
        <v>45</v>
      </c>
      <c r="E40">
        <v>19875.47</v>
      </c>
      <c r="F40">
        <f t="shared" si="4"/>
        <v>21531.759166666667</v>
      </c>
    </row>
    <row r="41" spans="2:6" x14ac:dyDescent="0.2">
      <c r="B41">
        <v>1</v>
      </c>
      <c r="C41">
        <v>7</v>
      </c>
      <c r="D41">
        <v>117</v>
      </c>
      <c r="E41">
        <v>36894.5</v>
      </c>
      <c r="F41">
        <f t="shared" si="4"/>
        <v>39969.041666666664</v>
      </c>
    </row>
    <row r="42" spans="2:6" x14ac:dyDescent="0.2">
      <c r="B42">
        <v>1</v>
      </c>
      <c r="C42">
        <v>8</v>
      </c>
      <c r="D42">
        <v>128</v>
      </c>
      <c r="E42">
        <v>49132.81</v>
      </c>
      <c r="F42">
        <f t="shared" si="4"/>
        <v>53227.210833333331</v>
      </c>
    </row>
    <row r="43" spans="2:6" x14ac:dyDescent="0.2">
      <c r="B43">
        <v>1</v>
      </c>
      <c r="C43">
        <v>9</v>
      </c>
      <c r="D43">
        <v>29</v>
      </c>
      <c r="E43">
        <v>8938.42</v>
      </c>
      <c r="F43">
        <f t="shared" si="4"/>
        <v>9683.288333333332</v>
      </c>
    </row>
    <row r="44" spans="2:6" x14ac:dyDescent="0.2">
      <c r="B44">
        <v>1</v>
      </c>
      <c r="C44">
        <v>10</v>
      </c>
      <c r="D44">
        <v>147</v>
      </c>
      <c r="E44">
        <v>47556.03</v>
      </c>
      <c r="F44">
        <f t="shared" si="4"/>
        <v>51519.032499999994</v>
      </c>
    </row>
    <row r="45" spans="2:6" x14ac:dyDescent="0.2">
      <c r="B45">
        <v>1</v>
      </c>
      <c r="C45">
        <v>11</v>
      </c>
      <c r="D45">
        <v>8</v>
      </c>
      <c r="E45">
        <v>1248.3699999999999</v>
      </c>
      <c r="F45">
        <f t="shared" si="4"/>
        <v>1352.4008333333331</v>
      </c>
    </row>
    <row r="46" spans="2:6" x14ac:dyDescent="0.2">
      <c r="B46">
        <v>1</v>
      </c>
      <c r="C46">
        <v>12</v>
      </c>
      <c r="D46">
        <v>146</v>
      </c>
      <c r="E46">
        <v>55655.07</v>
      </c>
      <c r="F46">
        <f t="shared" si="4"/>
        <v>60292.992499999993</v>
      </c>
    </row>
    <row r="47" spans="2:6" x14ac:dyDescent="0.2">
      <c r="B47">
        <v>1</v>
      </c>
      <c r="C47">
        <v>13</v>
      </c>
      <c r="D47">
        <v>285</v>
      </c>
      <c r="E47">
        <v>151340.64000000001</v>
      </c>
      <c r="F47">
        <f t="shared" si="4"/>
        <v>163952.36000000002</v>
      </c>
    </row>
    <row r="48" spans="2:6" x14ac:dyDescent="0.2">
      <c r="B48">
        <v>1</v>
      </c>
      <c r="C48">
        <v>14</v>
      </c>
      <c r="D48">
        <v>16</v>
      </c>
      <c r="E48">
        <v>2780.42</v>
      </c>
      <c r="F48">
        <f t="shared" si="4"/>
        <v>3012.1216666666664</v>
      </c>
    </row>
    <row r="49" spans="2:6" x14ac:dyDescent="0.2">
      <c r="B49">
        <v>1</v>
      </c>
      <c r="C49">
        <v>15</v>
      </c>
      <c r="D49">
        <v>398</v>
      </c>
      <c r="E49">
        <v>186290.98</v>
      </c>
      <c r="F49">
        <f t="shared" si="4"/>
        <v>201815.22833333333</v>
      </c>
    </row>
    <row r="50" spans="2:6" x14ac:dyDescent="0.2">
      <c r="B50">
        <v>1</v>
      </c>
      <c r="C50">
        <v>16</v>
      </c>
      <c r="D50">
        <v>934</v>
      </c>
      <c r="E50">
        <v>398519.41</v>
      </c>
      <c r="F50">
        <f t="shared" si="4"/>
        <v>431729.36083333328</v>
      </c>
    </row>
    <row r="51" spans="2:6" x14ac:dyDescent="0.2">
      <c r="B51">
        <v>1</v>
      </c>
      <c r="C51">
        <v>17</v>
      </c>
      <c r="D51">
        <v>14</v>
      </c>
      <c r="E51">
        <v>2490.91</v>
      </c>
      <c r="F51">
        <f t="shared" si="4"/>
        <v>2698.4858333333332</v>
      </c>
    </row>
    <row r="52" spans="2:6" x14ac:dyDescent="0.2">
      <c r="B52">
        <v>1</v>
      </c>
      <c r="C52">
        <v>18</v>
      </c>
      <c r="D52">
        <v>107</v>
      </c>
      <c r="E52">
        <v>28108.7</v>
      </c>
      <c r="F52">
        <f t="shared" si="4"/>
        <v>30451.091666666667</v>
      </c>
    </row>
    <row r="53" spans="2:6" x14ac:dyDescent="0.2">
      <c r="B53">
        <v>1</v>
      </c>
      <c r="C53">
        <v>19</v>
      </c>
      <c r="D53">
        <v>59</v>
      </c>
      <c r="E53">
        <v>16799.3</v>
      </c>
      <c r="F53">
        <f t="shared" si="4"/>
        <v>18199.241666666665</v>
      </c>
    </row>
    <row r="54" spans="2:6" x14ac:dyDescent="0.2">
      <c r="B54">
        <v>1</v>
      </c>
      <c r="C54">
        <v>20</v>
      </c>
      <c r="D54">
        <v>5</v>
      </c>
      <c r="E54">
        <v>1718.56</v>
      </c>
      <c r="F54">
        <f t="shared" si="4"/>
        <v>1861.7733333333331</v>
      </c>
    </row>
    <row r="55" spans="2:6" x14ac:dyDescent="0.2">
      <c r="B55">
        <v>1</v>
      </c>
      <c r="C55">
        <v>21</v>
      </c>
      <c r="D55">
        <v>102</v>
      </c>
      <c r="E55">
        <v>24271.63</v>
      </c>
      <c r="F55">
        <f t="shared" si="4"/>
        <v>26294.265833333331</v>
      </c>
    </row>
    <row r="56" spans="2:6" x14ac:dyDescent="0.2">
      <c r="B56">
        <v>1</v>
      </c>
      <c r="C56">
        <v>22</v>
      </c>
      <c r="D56">
        <v>100</v>
      </c>
      <c r="E56">
        <v>24318.77</v>
      </c>
      <c r="F56">
        <f t="shared" si="4"/>
        <v>26345.334166666664</v>
      </c>
    </row>
    <row r="57" spans="2:6" x14ac:dyDescent="0.2">
      <c r="B57">
        <v>1</v>
      </c>
      <c r="C57">
        <v>23</v>
      </c>
      <c r="D57">
        <v>20</v>
      </c>
      <c r="E57">
        <v>5507.27</v>
      </c>
      <c r="F57">
        <f t="shared" si="4"/>
        <v>5966.2091666666665</v>
      </c>
    </row>
    <row r="58" spans="2:6" x14ac:dyDescent="0.2">
      <c r="B58">
        <v>1</v>
      </c>
      <c r="C58">
        <v>30</v>
      </c>
      <c r="D58">
        <v>3135</v>
      </c>
      <c r="E58">
        <v>1181726.0900000001</v>
      </c>
      <c r="F58">
        <f t="shared" si="4"/>
        <v>1280203.2641666667</v>
      </c>
    </row>
    <row r="59" spans="2:6" x14ac:dyDescent="0.2">
      <c r="B59">
        <v>2</v>
      </c>
      <c r="C59">
        <v>1</v>
      </c>
      <c r="D59">
        <v>54</v>
      </c>
      <c r="E59">
        <v>12166.37</v>
      </c>
      <c r="F59">
        <f t="shared" si="4"/>
        <v>13180.234166666667</v>
      </c>
    </row>
    <row r="60" spans="2:6" x14ac:dyDescent="0.2">
      <c r="B60">
        <v>2</v>
      </c>
      <c r="C60">
        <v>2</v>
      </c>
      <c r="D60">
        <v>92</v>
      </c>
      <c r="E60">
        <v>29100.68</v>
      </c>
      <c r="F60">
        <f t="shared" si="4"/>
        <v>31525.736666666664</v>
      </c>
    </row>
    <row r="61" spans="2:6" x14ac:dyDescent="0.2">
      <c r="B61">
        <v>2</v>
      </c>
      <c r="C61">
        <v>3</v>
      </c>
      <c r="D61">
        <v>274</v>
      </c>
      <c r="E61">
        <v>94016</v>
      </c>
      <c r="F61">
        <f t="shared" si="4"/>
        <v>101850.66666666666</v>
      </c>
    </row>
    <row r="62" spans="2:6" x14ac:dyDescent="0.2">
      <c r="B62">
        <v>2</v>
      </c>
      <c r="C62">
        <v>4</v>
      </c>
      <c r="D62">
        <v>20</v>
      </c>
      <c r="E62">
        <v>4690.74</v>
      </c>
      <c r="F62">
        <f t="shared" si="4"/>
        <v>5081.6349999999993</v>
      </c>
    </row>
    <row r="63" spans="2:6" x14ac:dyDescent="0.2">
      <c r="B63">
        <v>2</v>
      </c>
      <c r="C63">
        <v>5</v>
      </c>
      <c r="D63">
        <v>5</v>
      </c>
      <c r="E63">
        <v>1168.26</v>
      </c>
      <c r="F63">
        <f t="shared" si="4"/>
        <v>1265.615</v>
      </c>
    </row>
    <row r="64" spans="2:6" x14ac:dyDescent="0.2">
      <c r="B64">
        <v>2</v>
      </c>
      <c r="C64">
        <v>6</v>
      </c>
      <c r="D64">
        <v>41</v>
      </c>
      <c r="E64">
        <v>13642.56</v>
      </c>
      <c r="F64">
        <f t="shared" si="4"/>
        <v>14779.439999999999</v>
      </c>
    </row>
    <row r="65" spans="2:6" x14ac:dyDescent="0.2">
      <c r="B65">
        <v>2</v>
      </c>
      <c r="C65">
        <v>7</v>
      </c>
      <c r="D65">
        <v>34</v>
      </c>
      <c r="E65">
        <v>9784.9599999999991</v>
      </c>
      <c r="F65">
        <f t="shared" si="4"/>
        <v>10600.373333333331</v>
      </c>
    </row>
    <row r="66" spans="2:6" x14ac:dyDescent="0.2">
      <c r="B66">
        <v>2</v>
      </c>
      <c r="C66">
        <v>8</v>
      </c>
      <c r="D66">
        <v>37</v>
      </c>
      <c r="E66">
        <v>12062.74</v>
      </c>
      <c r="F66">
        <f t="shared" si="4"/>
        <v>13067.968333333332</v>
      </c>
    </row>
    <row r="67" spans="2:6" x14ac:dyDescent="0.2">
      <c r="B67">
        <v>2</v>
      </c>
      <c r="C67">
        <v>9</v>
      </c>
      <c r="D67">
        <v>26</v>
      </c>
      <c r="E67">
        <v>6797.5</v>
      </c>
      <c r="F67">
        <f t="shared" si="4"/>
        <v>7363.958333333333</v>
      </c>
    </row>
    <row r="68" spans="2:6" x14ac:dyDescent="0.2">
      <c r="B68">
        <v>2</v>
      </c>
      <c r="C68">
        <v>10</v>
      </c>
      <c r="D68">
        <v>39</v>
      </c>
      <c r="E68">
        <v>9287.1299999999992</v>
      </c>
      <c r="F68">
        <f t="shared" si="4"/>
        <v>10061.057499999999</v>
      </c>
    </row>
    <row r="69" spans="2:6" x14ac:dyDescent="0.2">
      <c r="B69">
        <v>2</v>
      </c>
      <c r="C69">
        <v>11</v>
      </c>
      <c r="D69">
        <v>2</v>
      </c>
      <c r="E69">
        <v>124.31</v>
      </c>
      <c r="F69">
        <f t="shared" si="4"/>
        <v>134.66916666666665</v>
      </c>
    </row>
    <row r="70" spans="2:6" x14ac:dyDescent="0.2">
      <c r="B70">
        <v>2</v>
      </c>
      <c r="C70">
        <v>12</v>
      </c>
      <c r="D70">
        <v>90</v>
      </c>
      <c r="E70">
        <v>29729.69</v>
      </c>
      <c r="F70">
        <f t="shared" si="4"/>
        <v>32207.164166666662</v>
      </c>
    </row>
    <row r="71" spans="2:6" x14ac:dyDescent="0.2">
      <c r="B71">
        <v>2</v>
      </c>
      <c r="C71">
        <v>13</v>
      </c>
      <c r="D71">
        <v>69</v>
      </c>
      <c r="E71">
        <v>30420.26</v>
      </c>
      <c r="F71">
        <f t="shared" si="4"/>
        <v>32955.281666666662</v>
      </c>
    </row>
    <row r="72" spans="2:6" x14ac:dyDescent="0.2">
      <c r="B72">
        <v>2</v>
      </c>
      <c r="C72">
        <v>14</v>
      </c>
      <c r="D72">
        <v>4</v>
      </c>
      <c r="E72">
        <v>681.76</v>
      </c>
      <c r="F72">
        <f t="shared" si="4"/>
        <v>738.57333333333327</v>
      </c>
    </row>
    <row r="73" spans="2:6" x14ac:dyDescent="0.2">
      <c r="B73">
        <v>2</v>
      </c>
      <c r="C73">
        <v>15</v>
      </c>
      <c r="D73">
        <v>169</v>
      </c>
      <c r="E73">
        <v>60473.02</v>
      </c>
      <c r="F73">
        <f t="shared" si="4"/>
        <v>65512.438333333324</v>
      </c>
    </row>
    <row r="74" spans="2:6" x14ac:dyDescent="0.2">
      <c r="B74">
        <v>2</v>
      </c>
      <c r="C74">
        <v>16</v>
      </c>
      <c r="D74">
        <v>261</v>
      </c>
      <c r="E74">
        <v>86612.21</v>
      </c>
      <c r="F74">
        <f t="shared" si="4"/>
        <v>93829.894166666665</v>
      </c>
    </row>
    <row r="75" spans="2:6" x14ac:dyDescent="0.2">
      <c r="B75">
        <v>2</v>
      </c>
      <c r="C75">
        <v>17</v>
      </c>
      <c r="D75">
        <v>7</v>
      </c>
      <c r="E75">
        <v>1819.04</v>
      </c>
      <c r="F75">
        <f t="shared" si="4"/>
        <v>1970.6266666666666</v>
      </c>
    </row>
    <row r="76" spans="2:6" x14ac:dyDescent="0.2">
      <c r="B76">
        <v>2</v>
      </c>
      <c r="C76">
        <v>18</v>
      </c>
      <c r="D76">
        <v>35</v>
      </c>
      <c r="E76">
        <v>6639.08</v>
      </c>
      <c r="F76">
        <f t="shared" si="4"/>
        <v>7192.3366666666661</v>
      </c>
    </row>
    <row r="77" spans="2:6" x14ac:dyDescent="0.2">
      <c r="B77">
        <v>2</v>
      </c>
      <c r="C77">
        <v>19</v>
      </c>
      <c r="D77">
        <v>9</v>
      </c>
      <c r="E77">
        <v>2785.32</v>
      </c>
      <c r="F77">
        <f t="shared" si="4"/>
        <v>3017.43</v>
      </c>
    </row>
    <row r="78" spans="2:6" x14ac:dyDescent="0.2">
      <c r="B78">
        <v>2</v>
      </c>
      <c r="C78">
        <v>20</v>
      </c>
      <c r="D78">
        <v>5</v>
      </c>
      <c r="E78">
        <v>1018.14</v>
      </c>
      <c r="F78">
        <f t="shared" si="4"/>
        <v>1102.9849999999999</v>
      </c>
    </row>
    <row r="79" spans="2:6" x14ac:dyDescent="0.2">
      <c r="B79">
        <v>2</v>
      </c>
      <c r="C79">
        <v>21</v>
      </c>
      <c r="D79">
        <v>63</v>
      </c>
      <c r="E79">
        <v>15402.03</v>
      </c>
      <c r="F79">
        <f t="shared" si="4"/>
        <v>16685.532500000001</v>
      </c>
    </row>
    <row r="80" spans="2:6" x14ac:dyDescent="0.2">
      <c r="B80">
        <v>2</v>
      </c>
      <c r="C80">
        <v>22</v>
      </c>
      <c r="D80">
        <v>54</v>
      </c>
      <c r="E80">
        <v>13892.2</v>
      </c>
      <c r="F80">
        <f t="shared" si="4"/>
        <v>15049.883333333333</v>
      </c>
    </row>
    <row r="81" spans="2:6" x14ac:dyDescent="0.2">
      <c r="B81">
        <v>2</v>
      </c>
      <c r="C81">
        <v>23</v>
      </c>
      <c r="D81">
        <v>2</v>
      </c>
      <c r="E81">
        <v>425.5</v>
      </c>
      <c r="F81">
        <f t="shared" si="4"/>
        <v>460.95833333333331</v>
      </c>
    </row>
    <row r="82" spans="2:6" x14ac:dyDescent="0.2">
      <c r="B82">
        <v>2</v>
      </c>
      <c r="C82">
        <v>30</v>
      </c>
      <c r="D82">
        <v>818</v>
      </c>
      <c r="E82">
        <v>274914.95</v>
      </c>
      <c r="F82">
        <f t="shared" si="4"/>
        <v>297824.52916666667</v>
      </c>
    </row>
    <row r="83" spans="2:6" x14ac:dyDescent="0.2">
      <c r="B83">
        <v>3</v>
      </c>
      <c r="C83">
        <v>1</v>
      </c>
      <c r="D83">
        <v>186</v>
      </c>
      <c r="E83">
        <v>31093.37</v>
      </c>
      <c r="F83">
        <f t="shared" si="4"/>
        <v>33684.484166666662</v>
      </c>
    </row>
    <row r="84" spans="2:6" x14ac:dyDescent="0.2">
      <c r="B84">
        <v>3</v>
      </c>
      <c r="C84">
        <v>2</v>
      </c>
      <c r="D84">
        <v>327</v>
      </c>
      <c r="E84">
        <v>93973.24</v>
      </c>
      <c r="F84">
        <f t="shared" si="4"/>
        <v>101804.34333333334</v>
      </c>
    </row>
    <row r="85" spans="2:6" x14ac:dyDescent="0.2">
      <c r="B85">
        <v>3</v>
      </c>
      <c r="C85">
        <v>3</v>
      </c>
      <c r="D85">
        <v>1598</v>
      </c>
      <c r="E85">
        <v>497187.77</v>
      </c>
      <c r="F85">
        <f t="shared" si="4"/>
        <v>538620.08416666661</v>
      </c>
    </row>
    <row r="86" spans="2:6" x14ac:dyDescent="0.2">
      <c r="B86">
        <v>3</v>
      </c>
      <c r="C86">
        <v>4</v>
      </c>
      <c r="D86">
        <v>175</v>
      </c>
      <c r="E86">
        <v>48955.38</v>
      </c>
      <c r="F86">
        <f t="shared" si="4"/>
        <v>53034.994999999995</v>
      </c>
    </row>
    <row r="87" spans="2:6" x14ac:dyDescent="0.2">
      <c r="B87">
        <v>3</v>
      </c>
      <c r="C87">
        <v>5</v>
      </c>
      <c r="D87">
        <v>128</v>
      </c>
      <c r="E87">
        <v>24434.55</v>
      </c>
      <c r="F87">
        <f t="shared" si="4"/>
        <v>26470.762499999997</v>
      </c>
    </row>
    <row r="88" spans="2:6" x14ac:dyDescent="0.2">
      <c r="B88">
        <v>3</v>
      </c>
      <c r="C88">
        <v>6</v>
      </c>
      <c r="D88">
        <v>246</v>
      </c>
      <c r="E88">
        <v>63439.4</v>
      </c>
      <c r="F88">
        <f t="shared" si="4"/>
        <v>68726.016666666663</v>
      </c>
    </row>
    <row r="89" spans="2:6" x14ac:dyDescent="0.2">
      <c r="B89">
        <v>3</v>
      </c>
      <c r="C89">
        <v>7</v>
      </c>
      <c r="D89">
        <v>167</v>
      </c>
      <c r="E89">
        <v>42010.12</v>
      </c>
      <c r="F89">
        <f t="shared" si="4"/>
        <v>45510.963333333333</v>
      </c>
    </row>
    <row r="90" spans="2:6" x14ac:dyDescent="0.2">
      <c r="B90">
        <v>3</v>
      </c>
      <c r="C90">
        <v>8</v>
      </c>
      <c r="D90">
        <v>322</v>
      </c>
      <c r="E90">
        <v>103085.64</v>
      </c>
      <c r="F90">
        <f t="shared" si="4"/>
        <v>111676.10999999999</v>
      </c>
    </row>
    <row r="91" spans="2:6" x14ac:dyDescent="0.2">
      <c r="B91">
        <v>3</v>
      </c>
      <c r="C91">
        <v>9</v>
      </c>
      <c r="D91">
        <v>183</v>
      </c>
      <c r="E91">
        <v>39122.769999999997</v>
      </c>
      <c r="F91">
        <f t="shared" si="4"/>
        <v>42383.000833333324</v>
      </c>
    </row>
    <row r="92" spans="2:6" x14ac:dyDescent="0.2">
      <c r="B92">
        <v>3</v>
      </c>
      <c r="C92">
        <v>10</v>
      </c>
      <c r="D92">
        <v>282</v>
      </c>
      <c r="E92">
        <v>73519.710000000006</v>
      </c>
      <c r="F92">
        <f t="shared" si="4"/>
        <v>79646.352500000008</v>
      </c>
    </row>
    <row r="93" spans="2:6" x14ac:dyDescent="0.2">
      <c r="B93">
        <v>3</v>
      </c>
      <c r="C93">
        <v>11</v>
      </c>
      <c r="D93">
        <v>39</v>
      </c>
      <c r="E93">
        <v>5738.79</v>
      </c>
      <c r="F93">
        <f t="shared" si="4"/>
        <v>6217.0224999999991</v>
      </c>
    </row>
    <row r="94" spans="2:6" x14ac:dyDescent="0.2">
      <c r="B94">
        <v>3</v>
      </c>
      <c r="C94">
        <v>12</v>
      </c>
      <c r="D94">
        <v>417</v>
      </c>
      <c r="E94">
        <v>115777.16</v>
      </c>
      <c r="F94">
        <f t="shared" si="4"/>
        <v>125425.25666666667</v>
      </c>
    </row>
    <row r="95" spans="2:6" x14ac:dyDescent="0.2">
      <c r="B95">
        <v>3</v>
      </c>
      <c r="C95">
        <v>13</v>
      </c>
      <c r="D95">
        <v>371</v>
      </c>
      <c r="E95">
        <v>142189.92000000001</v>
      </c>
      <c r="F95">
        <f t="shared" si="4"/>
        <v>154039.08000000002</v>
      </c>
    </row>
    <row r="96" spans="2:6" x14ac:dyDescent="0.2">
      <c r="B96">
        <v>3</v>
      </c>
      <c r="C96">
        <v>14</v>
      </c>
      <c r="D96">
        <v>42</v>
      </c>
      <c r="E96">
        <v>7236.62</v>
      </c>
      <c r="F96">
        <f t="shared" si="4"/>
        <v>7839.6716666666662</v>
      </c>
    </row>
    <row r="97" spans="2:6" x14ac:dyDescent="0.2">
      <c r="B97">
        <v>3</v>
      </c>
      <c r="C97">
        <v>15</v>
      </c>
      <c r="D97">
        <v>660</v>
      </c>
      <c r="E97">
        <v>212712.71</v>
      </c>
      <c r="F97">
        <f t="shared" si="4"/>
        <v>230438.76916666664</v>
      </c>
    </row>
    <row r="98" spans="2:6" x14ac:dyDescent="0.2">
      <c r="B98">
        <v>3</v>
      </c>
      <c r="C98">
        <v>16</v>
      </c>
      <c r="D98">
        <v>1118</v>
      </c>
      <c r="E98">
        <v>324551.01</v>
      </c>
      <c r="F98">
        <f t="shared" si="4"/>
        <v>351596.92749999999</v>
      </c>
    </row>
    <row r="99" spans="2:6" x14ac:dyDescent="0.2">
      <c r="B99">
        <v>3</v>
      </c>
      <c r="C99">
        <v>17</v>
      </c>
      <c r="D99">
        <v>85</v>
      </c>
      <c r="E99">
        <v>13635.88</v>
      </c>
      <c r="F99">
        <f t="shared" si="4"/>
        <v>14772.203333333331</v>
      </c>
    </row>
    <row r="100" spans="2:6" x14ac:dyDescent="0.2">
      <c r="B100">
        <v>3</v>
      </c>
      <c r="C100">
        <v>18</v>
      </c>
      <c r="D100">
        <v>180</v>
      </c>
      <c r="E100">
        <v>31455.58</v>
      </c>
      <c r="F100">
        <f t="shared" si="4"/>
        <v>34076.878333333334</v>
      </c>
    </row>
    <row r="101" spans="2:6" x14ac:dyDescent="0.2">
      <c r="B101">
        <v>3</v>
      </c>
      <c r="C101">
        <v>19</v>
      </c>
      <c r="D101">
        <v>191</v>
      </c>
      <c r="E101">
        <v>39580.99</v>
      </c>
      <c r="F101">
        <f t="shared" ref="F101:F106" si="5">E101*(13/12)</f>
        <v>42879.405833333331</v>
      </c>
    </row>
    <row r="102" spans="2:6" x14ac:dyDescent="0.2">
      <c r="B102">
        <v>3</v>
      </c>
      <c r="C102">
        <v>20</v>
      </c>
      <c r="D102">
        <v>92</v>
      </c>
      <c r="E102">
        <v>23039.86</v>
      </c>
      <c r="F102">
        <f t="shared" si="5"/>
        <v>24959.848333333332</v>
      </c>
    </row>
    <row r="103" spans="2:6" x14ac:dyDescent="0.2">
      <c r="B103">
        <v>3</v>
      </c>
      <c r="C103">
        <v>21</v>
      </c>
      <c r="D103">
        <v>337</v>
      </c>
      <c r="E103">
        <v>68986.17</v>
      </c>
      <c r="F103">
        <f t="shared" si="5"/>
        <v>74735.017499999987</v>
      </c>
    </row>
    <row r="104" spans="2:6" x14ac:dyDescent="0.2">
      <c r="B104">
        <v>3</v>
      </c>
      <c r="C104">
        <v>22</v>
      </c>
      <c r="D104">
        <v>320</v>
      </c>
      <c r="E104">
        <v>61116.44</v>
      </c>
      <c r="F104">
        <f t="shared" si="5"/>
        <v>66209.476666666669</v>
      </c>
    </row>
    <row r="105" spans="2:6" x14ac:dyDescent="0.2">
      <c r="B105">
        <v>3</v>
      </c>
      <c r="C105">
        <v>23</v>
      </c>
      <c r="D105">
        <v>144</v>
      </c>
      <c r="E105">
        <v>32146.45</v>
      </c>
      <c r="F105">
        <f t="shared" si="5"/>
        <v>34825.320833333331</v>
      </c>
    </row>
    <row r="106" spans="2:6" x14ac:dyDescent="0.2">
      <c r="B106">
        <v>3</v>
      </c>
      <c r="C106">
        <v>30</v>
      </c>
      <c r="D106">
        <v>1377</v>
      </c>
      <c r="E106">
        <v>378695.02</v>
      </c>
      <c r="F106">
        <f t="shared" si="5"/>
        <v>410252.93833333335</v>
      </c>
    </row>
  </sheetData>
  <pageMargins left="0.7" right="0.7" top="0.75" bottom="0.75" header="0.3" footer="0.3"/>
  <pageSetup orientation="portrait" horizontalDpi="300" verticalDpi="30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zoomScale="90" zoomScaleNormal="90" workbookViewId="0">
      <selection activeCell="R16" sqref="R16"/>
    </sheetView>
  </sheetViews>
  <sheetFormatPr defaultRowHeight="15" x14ac:dyDescent="0.2"/>
  <cols>
    <col min="11" max="14" width="12" customWidth="1"/>
    <col min="16" max="16" width="6.88671875" customWidth="1"/>
    <col min="26" max="26" width="12.33203125" customWidth="1"/>
    <col min="27" max="27" width="12.88671875" customWidth="1"/>
    <col min="28" max="28" width="11.33203125" customWidth="1"/>
    <col min="29" max="29" width="12" customWidth="1"/>
  </cols>
  <sheetData>
    <row r="1" spans="1:14" ht="15.75" x14ac:dyDescent="0.25">
      <c r="D1" s="13" t="s">
        <v>93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43</v>
      </c>
      <c r="D4">
        <v>54</v>
      </c>
      <c r="E4">
        <v>204</v>
      </c>
      <c r="F4" s="95">
        <f>SUM(C4:E4)</f>
        <v>301</v>
      </c>
      <c r="G4">
        <v>25</v>
      </c>
      <c r="H4">
        <v>27</v>
      </c>
      <c r="I4">
        <v>124</v>
      </c>
      <c r="J4" s="95">
        <f>SUM(G4:I4)</f>
        <v>176</v>
      </c>
      <c r="K4" s="39">
        <v>6946.3550000000005</v>
      </c>
      <c r="L4" s="39">
        <v>13190.439166666669</v>
      </c>
      <c r="M4" s="39">
        <v>36938.156666666669</v>
      </c>
      <c r="N4" s="98">
        <f>SUM(K4:M4)</f>
        <v>57074.950833333336</v>
      </c>
    </row>
    <row r="5" spans="1:14" x14ac:dyDescent="0.2">
      <c r="A5" s="4">
        <v>2</v>
      </c>
      <c r="B5" s="15" t="s">
        <v>5</v>
      </c>
      <c r="C5">
        <v>152</v>
      </c>
      <c r="D5">
        <v>83</v>
      </c>
      <c r="E5">
        <v>331</v>
      </c>
      <c r="F5" s="95">
        <f t="shared" ref="F5:F27" si="0">SUM(C5:E5)</f>
        <v>566</v>
      </c>
      <c r="G5">
        <v>91</v>
      </c>
      <c r="H5">
        <v>49</v>
      </c>
      <c r="I5">
        <v>192</v>
      </c>
      <c r="J5" s="95">
        <f t="shared" ref="J5:J27" si="1">SUM(G5:I5)</f>
        <v>332</v>
      </c>
      <c r="K5" s="39">
        <v>49855.130000000005</v>
      </c>
      <c r="L5" s="39">
        <v>29713.569166666668</v>
      </c>
      <c r="M5" s="39">
        <v>99312.38416666667</v>
      </c>
      <c r="N5" s="98">
        <f t="shared" ref="N5:N26" si="2">SUM(K5:M5)</f>
        <v>178881.08333333334</v>
      </c>
    </row>
    <row r="6" spans="1:14" x14ac:dyDescent="0.2">
      <c r="A6" s="4">
        <v>3</v>
      </c>
      <c r="B6" s="15" t="s">
        <v>6</v>
      </c>
      <c r="C6">
        <v>1147</v>
      </c>
      <c r="D6">
        <v>328</v>
      </c>
      <c r="E6">
        <v>1640</v>
      </c>
      <c r="F6" s="95">
        <f t="shared" si="0"/>
        <v>3115</v>
      </c>
      <c r="G6">
        <v>646</v>
      </c>
      <c r="H6">
        <v>195</v>
      </c>
      <c r="I6">
        <v>1021</v>
      </c>
      <c r="J6" s="95">
        <f t="shared" si="1"/>
        <v>1862</v>
      </c>
      <c r="K6" s="39">
        <v>436547.91916666669</v>
      </c>
      <c r="L6" s="39">
        <v>122364.13583333332</v>
      </c>
      <c r="M6" s="39">
        <v>520725.24833333335</v>
      </c>
      <c r="N6" s="98">
        <f t="shared" si="2"/>
        <v>1079637.3033333335</v>
      </c>
    </row>
    <row r="7" spans="1:14" x14ac:dyDescent="0.2">
      <c r="A7" s="4">
        <v>4</v>
      </c>
      <c r="B7" s="15" t="s">
        <v>7</v>
      </c>
      <c r="C7">
        <v>38</v>
      </c>
      <c r="D7">
        <v>20</v>
      </c>
      <c r="E7">
        <v>179</v>
      </c>
      <c r="F7" s="95">
        <f t="shared" si="0"/>
        <v>237</v>
      </c>
      <c r="G7">
        <v>21</v>
      </c>
      <c r="H7">
        <v>11</v>
      </c>
      <c r="I7">
        <v>104</v>
      </c>
      <c r="J7" s="95">
        <f t="shared" si="1"/>
        <v>136</v>
      </c>
      <c r="K7" s="39">
        <v>16120.595833333333</v>
      </c>
      <c r="L7" s="39">
        <v>4016.7941666666666</v>
      </c>
      <c r="M7" s="39">
        <v>51651.32916666667</v>
      </c>
      <c r="N7" s="98">
        <f t="shared" si="2"/>
        <v>71788.719166666677</v>
      </c>
    </row>
    <row r="8" spans="1:14" x14ac:dyDescent="0.2">
      <c r="A8" s="4">
        <v>5</v>
      </c>
      <c r="B8" s="15" t="s">
        <v>8</v>
      </c>
      <c r="C8">
        <v>53</v>
      </c>
      <c r="D8">
        <v>8</v>
      </c>
      <c r="E8">
        <v>128</v>
      </c>
      <c r="F8" s="95">
        <f t="shared" si="0"/>
        <v>189</v>
      </c>
      <c r="G8">
        <v>31</v>
      </c>
      <c r="H8">
        <v>7</v>
      </c>
      <c r="I8">
        <v>72</v>
      </c>
      <c r="J8" s="95">
        <f t="shared" si="1"/>
        <v>110</v>
      </c>
      <c r="K8" s="39">
        <v>14566.955</v>
      </c>
      <c r="L8" s="39">
        <v>1834.8091666666667</v>
      </c>
      <c r="M8" s="39">
        <v>26624.454999999998</v>
      </c>
      <c r="N8" s="98">
        <f t="shared" si="2"/>
        <v>43026.219166666662</v>
      </c>
    </row>
    <row r="9" spans="1:14" x14ac:dyDescent="0.2">
      <c r="A9" s="4">
        <v>6</v>
      </c>
      <c r="B9" s="15" t="s">
        <v>9</v>
      </c>
      <c r="C9">
        <v>46</v>
      </c>
      <c r="D9">
        <v>44</v>
      </c>
      <c r="E9">
        <v>244</v>
      </c>
      <c r="F9" s="95">
        <f t="shared" si="0"/>
        <v>334</v>
      </c>
      <c r="G9">
        <v>27</v>
      </c>
      <c r="H9">
        <v>23</v>
      </c>
      <c r="I9">
        <v>165</v>
      </c>
      <c r="J9" s="95">
        <f t="shared" si="1"/>
        <v>215</v>
      </c>
      <c r="K9" s="39">
        <v>18620.950833333332</v>
      </c>
      <c r="L9" s="39">
        <v>14128.475833333332</v>
      </c>
      <c r="M9" s="39">
        <v>67378.555833333332</v>
      </c>
      <c r="N9" s="98">
        <f t="shared" si="2"/>
        <v>100127.9825</v>
      </c>
    </row>
    <row r="10" spans="1:14" x14ac:dyDescent="0.2">
      <c r="A10" s="4">
        <v>7</v>
      </c>
      <c r="B10" s="15" t="s">
        <v>10</v>
      </c>
      <c r="C10">
        <v>120</v>
      </c>
      <c r="D10">
        <v>38</v>
      </c>
      <c r="E10">
        <v>169</v>
      </c>
      <c r="F10" s="95">
        <f t="shared" si="0"/>
        <v>327</v>
      </c>
      <c r="G10">
        <v>68</v>
      </c>
      <c r="H10">
        <v>21</v>
      </c>
      <c r="I10">
        <v>100</v>
      </c>
      <c r="J10" s="95">
        <f t="shared" si="1"/>
        <v>189</v>
      </c>
      <c r="K10" s="39">
        <v>42298.652500000004</v>
      </c>
      <c r="L10" s="39">
        <v>10985.758333333333</v>
      </c>
      <c r="M10" s="39">
        <v>44089.933333333342</v>
      </c>
      <c r="N10" s="98">
        <f t="shared" si="2"/>
        <v>97374.344166666677</v>
      </c>
    </row>
    <row r="11" spans="1:14" x14ac:dyDescent="0.2">
      <c r="A11" s="4">
        <v>8</v>
      </c>
      <c r="B11" s="15" t="s">
        <v>11</v>
      </c>
      <c r="C11">
        <v>133</v>
      </c>
      <c r="D11">
        <v>38</v>
      </c>
      <c r="E11">
        <v>328</v>
      </c>
      <c r="F11" s="95">
        <f t="shared" si="0"/>
        <v>499</v>
      </c>
      <c r="G11">
        <v>79</v>
      </c>
      <c r="H11">
        <v>19</v>
      </c>
      <c r="I11">
        <v>193</v>
      </c>
      <c r="J11" s="95">
        <f t="shared" si="1"/>
        <v>291</v>
      </c>
      <c r="K11" s="39">
        <v>51093.455833333333</v>
      </c>
      <c r="L11" s="39">
        <v>12135.565000000001</v>
      </c>
      <c r="M11" s="39">
        <v>109677.20833333333</v>
      </c>
      <c r="N11" s="98">
        <f>SUM(K11:M11)</f>
        <v>172906.22916666666</v>
      </c>
    </row>
    <row r="12" spans="1:14" x14ac:dyDescent="0.2">
      <c r="A12" s="4">
        <v>9</v>
      </c>
      <c r="B12" s="15" t="s">
        <v>12</v>
      </c>
      <c r="C12">
        <v>23</v>
      </c>
      <c r="D12">
        <v>33</v>
      </c>
      <c r="E12">
        <v>183</v>
      </c>
      <c r="F12" s="95">
        <f t="shared" si="0"/>
        <v>239</v>
      </c>
      <c r="G12">
        <v>15</v>
      </c>
      <c r="H12">
        <v>17</v>
      </c>
      <c r="I12">
        <v>119</v>
      </c>
      <c r="J12" s="95">
        <f t="shared" si="1"/>
        <v>151</v>
      </c>
      <c r="K12" s="39">
        <v>6284.1566666666668</v>
      </c>
      <c r="L12" s="39">
        <v>9213.4574999999986</v>
      </c>
      <c r="M12" s="39">
        <v>39445.119999999995</v>
      </c>
      <c r="N12" s="98">
        <f t="shared" si="2"/>
        <v>54942.734166666662</v>
      </c>
    </row>
    <row r="13" spans="1:14" x14ac:dyDescent="0.2">
      <c r="A13" s="4">
        <v>10</v>
      </c>
      <c r="B13" s="15" t="s">
        <v>13</v>
      </c>
      <c r="C13">
        <v>136</v>
      </c>
      <c r="D13">
        <v>29</v>
      </c>
      <c r="E13">
        <v>299</v>
      </c>
      <c r="F13" s="95">
        <f t="shared" si="0"/>
        <v>464</v>
      </c>
      <c r="G13">
        <v>68</v>
      </c>
      <c r="H13">
        <v>19</v>
      </c>
      <c r="I13">
        <v>179</v>
      </c>
      <c r="J13" s="95">
        <f t="shared" si="1"/>
        <v>266</v>
      </c>
      <c r="K13" s="39">
        <v>45139.347499999996</v>
      </c>
      <c r="L13" s="39">
        <v>8256.3216666666667</v>
      </c>
      <c r="M13" s="39">
        <v>82787.661666666667</v>
      </c>
      <c r="N13" s="98">
        <f t="shared" si="2"/>
        <v>136183.33083333331</v>
      </c>
    </row>
    <row r="14" spans="1:14" x14ac:dyDescent="0.2">
      <c r="A14" s="4">
        <v>11</v>
      </c>
      <c r="B14" s="15" t="s">
        <v>14</v>
      </c>
      <c r="C14">
        <v>4</v>
      </c>
      <c r="D14">
        <v>3</v>
      </c>
      <c r="E14">
        <v>39</v>
      </c>
      <c r="F14" s="95">
        <f t="shared" si="0"/>
        <v>46</v>
      </c>
      <c r="G14">
        <v>3</v>
      </c>
      <c r="H14">
        <v>3</v>
      </c>
      <c r="I14">
        <v>26</v>
      </c>
      <c r="J14" s="95">
        <f t="shared" si="1"/>
        <v>32</v>
      </c>
      <c r="K14" s="39">
        <v>1062.2083333333333</v>
      </c>
      <c r="L14" s="39">
        <v>449.46416666666664</v>
      </c>
      <c r="M14" s="39">
        <v>5180.5758333333333</v>
      </c>
      <c r="N14" s="98">
        <f t="shared" si="2"/>
        <v>6692.248333333333</v>
      </c>
    </row>
    <row r="15" spans="1:14" x14ac:dyDescent="0.2">
      <c r="A15" s="4">
        <v>12</v>
      </c>
      <c r="B15" s="15" t="s">
        <v>15</v>
      </c>
      <c r="C15">
        <v>137</v>
      </c>
      <c r="D15">
        <v>108</v>
      </c>
      <c r="E15">
        <v>427</v>
      </c>
      <c r="F15" s="95">
        <f t="shared" si="0"/>
        <v>672</v>
      </c>
      <c r="G15">
        <v>78</v>
      </c>
      <c r="H15">
        <v>62</v>
      </c>
      <c r="I15">
        <v>243</v>
      </c>
      <c r="J15" s="95">
        <f t="shared" si="1"/>
        <v>383</v>
      </c>
      <c r="K15" s="39">
        <v>51989.589166666665</v>
      </c>
      <c r="L15" s="39">
        <v>40330.549999999996</v>
      </c>
      <c r="M15" s="39">
        <v>119529.85416666667</v>
      </c>
      <c r="N15" s="98">
        <f t="shared" si="2"/>
        <v>211849.99333333335</v>
      </c>
    </row>
    <row r="16" spans="1:14" x14ac:dyDescent="0.2">
      <c r="A16" s="4">
        <v>13</v>
      </c>
      <c r="B16" s="15" t="s">
        <v>16</v>
      </c>
      <c r="C16">
        <v>282</v>
      </c>
      <c r="D16">
        <v>62</v>
      </c>
      <c r="E16">
        <v>387</v>
      </c>
      <c r="F16" s="95">
        <f t="shared" si="0"/>
        <v>731</v>
      </c>
      <c r="G16">
        <v>162</v>
      </c>
      <c r="H16">
        <v>31</v>
      </c>
      <c r="I16">
        <v>219</v>
      </c>
      <c r="J16" s="95">
        <f t="shared" si="1"/>
        <v>412</v>
      </c>
      <c r="K16" s="39">
        <v>148235.58749999999</v>
      </c>
      <c r="L16" s="39">
        <v>30371.672500000001</v>
      </c>
      <c r="M16" s="39">
        <v>158758.01499999998</v>
      </c>
      <c r="N16" s="98">
        <f t="shared" si="2"/>
        <v>337365.27500000002</v>
      </c>
    </row>
    <row r="17" spans="1:14" x14ac:dyDescent="0.2">
      <c r="A17" s="4">
        <v>14</v>
      </c>
      <c r="B17" s="15" t="s">
        <v>17</v>
      </c>
      <c r="C17">
        <v>13</v>
      </c>
      <c r="D17">
        <v>10</v>
      </c>
      <c r="E17">
        <v>45</v>
      </c>
      <c r="F17" s="95">
        <f t="shared" si="0"/>
        <v>68</v>
      </c>
      <c r="G17">
        <v>8</v>
      </c>
      <c r="H17">
        <v>5</v>
      </c>
      <c r="I17">
        <v>27</v>
      </c>
      <c r="J17" s="95">
        <f t="shared" si="1"/>
        <v>40</v>
      </c>
      <c r="K17" s="39">
        <v>3084.0983333333334</v>
      </c>
      <c r="L17" s="39">
        <v>1451.1141666666665</v>
      </c>
      <c r="M17" s="39">
        <v>7584.373333333333</v>
      </c>
      <c r="N17" s="98">
        <f t="shared" si="2"/>
        <v>12119.585833333333</v>
      </c>
    </row>
    <row r="18" spans="1:14" x14ac:dyDescent="0.2">
      <c r="A18" s="4">
        <v>15</v>
      </c>
      <c r="B18" s="15" t="s">
        <v>18</v>
      </c>
      <c r="C18">
        <v>427</v>
      </c>
      <c r="D18">
        <v>202</v>
      </c>
      <c r="E18">
        <v>673</v>
      </c>
      <c r="F18" s="95">
        <f t="shared" si="0"/>
        <v>1302</v>
      </c>
      <c r="G18">
        <v>255</v>
      </c>
      <c r="H18">
        <v>107</v>
      </c>
      <c r="I18">
        <v>403</v>
      </c>
      <c r="J18" s="95">
        <f t="shared" si="1"/>
        <v>765</v>
      </c>
      <c r="K18" s="39">
        <v>200922.58333333334</v>
      </c>
      <c r="L18" s="39">
        <v>82641.563333333339</v>
      </c>
      <c r="M18" s="39">
        <v>213862.11166666666</v>
      </c>
      <c r="N18" s="98">
        <f t="shared" si="2"/>
        <v>497426.2583333333</v>
      </c>
    </row>
    <row r="19" spans="1:14" x14ac:dyDescent="0.2">
      <c r="A19" s="4">
        <v>16</v>
      </c>
      <c r="B19" s="15" t="s">
        <v>19</v>
      </c>
      <c r="C19">
        <v>1047</v>
      </c>
      <c r="D19">
        <v>283</v>
      </c>
      <c r="E19">
        <v>1153</v>
      </c>
      <c r="F19" s="95">
        <f t="shared" si="0"/>
        <v>2483</v>
      </c>
      <c r="G19">
        <v>582</v>
      </c>
      <c r="H19">
        <v>160</v>
      </c>
      <c r="I19">
        <v>648</v>
      </c>
      <c r="J19" s="95">
        <f t="shared" si="1"/>
        <v>1390</v>
      </c>
      <c r="K19" s="39">
        <v>422228.72249999997</v>
      </c>
      <c r="L19" s="39">
        <v>91836.300833333342</v>
      </c>
      <c r="M19" s="39">
        <v>341240.69416666665</v>
      </c>
      <c r="N19" s="98">
        <f t="shared" si="2"/>
        <v>855305.71750000003</v>
      </c>
    </row>
    <row r="20" spans="1:14" x14ac:dyDescent="0.2">
      <c r="A20" s="4">
        <v>17</v>
      </c>
      <c r="B20" s="15" t="s">
        <v>20</v>
      </c>
      <c r="C20">
        <v>13</v>
      </c>
      <c r="D20">
        <v>4</v>
      </c>
      <c r="E20">
        <v>86</v>
      </c>
      <c r="F20" s="95">
        <f t="shared" si="0"/>
        <v>103</v>
      </c>
      <c r="G20">
        <v>8</v>
      </c>
      <c r="H20">
        <v>4</v>
      </c>
      <c r="I20">
        <v>55</v>
      </c>
      <c r="J20" s="95">
        <f t="shared" si="1"/>
        <v>67</v>
      </c>
      <c r="K20" s="39">
        <v>2554.9983333333334</v>
      </c>
      <c r="L20" s="39">
        <v>748.49666666666656</v>
      </c>
      <c r="M20" s="39">
        <v>15039.9925</v>
      </c>
      <c r="N20" s="98">
        <f t="shared" si="2"/>
        <v>18343.487499999999</v>
      </c>
    </row>
    <row r="21" spans="1:14" x14ac:dyDescent="0.2">
      <c r="A21" s="4">
        <v>18</v>
      </c>
      <c r="B21" s="15" t="s">
        <v>21</v>
      </c>
      <c r="C21">
        <v>100</v>
      </c>
      <c r="D21">
        <v>53</v>
      </c>
      <c r="E21">
        <v>182</v>
      </c>
      <c r="F21" s="95">
        <f t="shared" si="0"/>
        <v>335</v>
      </c>
      <c r="G21">
        <v>49</v>
      </c>
      <c r="H21">
        <v>32</v>
      </c>
      <c r="I21">
        <v>96</v>
      </c>
      <c r="J21" s="95">
        <f t="shared" si="1"/>
        <v>177</v>
      </c>
      <c r="K21" s="39">
        <v>27066.324999999997</v>
      </c>
      <c r="L21" s="39">
        <v>13047.114166666666</v>
      </c>
      <c r="M21" s="39">
        <v>33771.703333333331</v>
      </c>
      <c r="N21" s="98">
        <f t="shared" si="2"/>
        <v>73885.142499999987</v>
      </c>
    </row>
    <row r="22" spans="1:14" x14ac:dyDescent="0.2">
      <c r="A22" s="4">
        <v>19</v>
      </c>
      <c r="B22" s="15" t="s">
        <v>22</v>
      </c>
      <c r="C22">
        <v>69</v>
      </c>
      <c r="D22">
        <v>11</v>
      </c>
      <c r="E22">
        <v>186</v>
      </c>
      <c r="F22" s="95">
        <f t="shared" si="0"/>
        <v>266</v>
      </c>
      <c r="G22">
        <v>39</v>
      </c>
      <c r="H22">
        <v>6</v>
      </c>
      <c r="I22">
        <v>100</v>
      </c>
      <c r="J22" s="95">
        <f t="shared" si="1"/>
        <v>145</v>
      </c>
      <c r="K22" s="39">
        <v>19419.302499999998</v>
      </c>
      <c r="L22" s="39">
        <v>3937.0933333333328</v>
      </c>
      <c r="M22" s="39">
        <v>40854.796666666669</v>
      </c>
      <c r="N22" s="98">
        <f t="shared" si="2"/>
        <v>64211.192500000005</v>
      </c>
    </row>
    <row r="23" spans="1:14" x14ac:dyDescent="0.2">
      <c r="A23" s="4">
        <v>20</v>
      </c>
      <c r="B23" s="16" t="s">
        <v>23</v>
      </c>
      <c r="C23">
        <v>8</v>
      </c>
      <c r="D23">
        <v>5</v>
      </c>
      <c r="E23">
        <v>91</v>
      </c>
      <c r="F23" s="95">
        <f t="shared" si="0"/>
        <v>104</v>
      </c>
      <c r="G23">
        <v>4</v>
      </c>
      <c r="H23">
        <v>4</v>
      </c>
      <c r="I23">
        <v>68</v>
      </c>
      <c r="J23" s="95">
        <f t="shared" si="1"/>
        <v>76</v>
      </c>
      <c r="K23" s="39">
        <v>2434.1633333333334</v>
      </c>
      <c r="L23" s="39">
        <v>1647.5116666666665</v>
      </c>
      <c r="M23" s="39">
        <v>25340.466666666671</v>
      </c>
      <c r="N23" s="98">
        <f t="shared" si="2"/>
        <v>29422.14166666667</v>
      </c>
    </row>
    <row r="24" spans="1:14" x14ac:dyDescent="0.2">
      <c r="A24" s="4">
        <v>21</v>
      </c>
      <c r="B24" s="16" t="s">
        <v>24</v>
      </c>
      <c r="C24">
        <v>102</v>
      </c>
      <c r="D24">
        <v>68</v>
      </c>
      <c r="E24">
        <v>333</v>
      </c>
      <c r="F24" s="95">
        <f t="shared" si="0"/>
        <v>503</v>
      </c>
      <c r="G24">
        <v>54</v>
      </c>
      <c r="H24">
        <v>38</v>
      </c>
      <c r="I24">
        <v>199</v>
      </c>
      <c r="J24" s="95">
        <f t="shared" si="1"/>
        <v>291</v>
      </c>
      <c r="K24" s="39">
        <v>21342.880000000001</v>
      </c>
      <c r="L24" s="39">
        <v>16406.249166666665</v>
      </c>
      <c r="M24" s="39">
        <v>69528.300833333327</v>
      </c>
      <c r="N24" s="98">
        <f t="shared" si="2"/>
        <v>107277.43</v>
      </c>
    </row>
    <row r="25" spans="1:14" x14ac:dyDescent="0.2">
      <c r="A25" s="4">
        <v>22</v>
      </c>
      <c r="B25" s="15" t="s">
        <v>25</v>
      </c>
      <c r="C25">
        <v>103</v>
      </c>
      <c r="D25">
        <v>49</v>
      </c>
      <c r="E25">
        <v>318</v>
      </c>
      <c r="F25" s="95">
        <f t="shared" si="0"/>
        <v>470</v>
      </c>
      <c r="G25">
        <v>64</v>
      </c>
      <c r="H25">
        <v>33</v>
      </c>
      <c r="I25">
        <v>206</v>
      </c>
      <c r="J25" s="95">
        <f t="shared" si="1"/>
        <v>303</v>
      </c>
      <c r="K25" s="39">
        <v>27978.166666666668</v>
      </c>
      <c r="L25" s="39">
        <v>12877.756666666666</v>
      </c>
      <c r="M25" s="39">
        <v>63115.130000000005</v>
      </c>
      <c r="N25" s="98">
        <f t="shared" si="2"/>
        <v>103971.05333333334</v>
      </c>
    </row>
    <row r="26" spans="1:14" x14ac:dyDescent="0.2">
      <c r="A26" s="4">
        <v>23</v>
      </c>
      <c r="B26" s="15" t="s">
        <v>26</v>
      </c>
      <c r="C26">
        <v>20</v>
      </c>
      <c r="D26">
        <v>4</v>
      </c>
      <c r="E26">
        <v>147</v>
      </c>
      <c r="F26" s="95">
        <f t="shared" si="0"/>
        <v>171</v>
      </c>
      <c r="G26">
        <v>11</v>
      </c>
      <c r="H26">
        <v>3</v>
      </c>
      <c r="I26">
        <v>93</v>
      </c>
      <c r="J26" s="95">
        <f t="shared" si="1"/>
        <v>107</v>
      </c>
      <c r="K26" s="39">
        <v>6051.0991666666669</v>
      </c>
      <c r="L26" s="39">
        <v>624.11916666666673</v>
      </c>
      <c r="M26" s="39">
        <v>34590.064166666671</v>
      </c>
      <c r="N26" s="98">
        <f t="shared" si="2"/>
        <v>41265.282500000001</v>
      </c>
    </row>
    <row r="27" spans="1:14" x14ac:dyDescent="0.2">
      <c r="A27" s="4">
        <v>30</v>
      </c>
      <c r="B27" s="15" t="s">
        <v>27</v>
      </c>
      <c r="C27">
        <v>3342</v>
      </c>
      <c r="D27">
        <v>927</v>
      </c>
      <c r="E27">
        <v>1418</v>
      </c>
      <c r="F27" s="95">
        <f t="shared" si="0"/>
        <v>5687</v>
      </c>
      <c r="G27">
        <v>2033</v>
      </c>
      <c r="H27">
        <v>564</v>
      </c>
      <c r="I27">
        <v>868</v>
      </c>
      <c r="J27" s="95">
        <f t="shared" si="1"/>
        <v>3465</v>
      </c>
      <c r="K27" s="39">
        <v>1280996.8599999999</v>
      </c>
      <c r="L27" s="39">
        <v>323468.33999999997</v>
      </c>
      <c r="M27" s="39">
        <v>397574.8725</v>
      </c>
      <c r="N27" s="98">
        <f>SUM(K27:M27)</f>
        <v>2002040.0724999998</v>
      </c>
    </row>
    <row r="28" spans="1:14" x14ac:dyDescent="0.2">
      <c r="A28" s="1"/>
      <c r="B28" s="61" t="s">
        <v>3</v>
      </c>
      <c r="C28" s="103">
        <f>SUM(C4:C27)</f>
        <v>7558</v>
      </c>
      <c r="D28" s="103">
        <f>SUM(D4:D27)</f>
        <v>2464</v>
      </c>
      <c r="E28" s="103">
        <f>SUM(E4:E27)</f>
        <v>9190</v>
      </c>
      <c r="F28" s="104">
        <f>SUM(F4:F27)</f>
        <v>19212</v>
      </c>
      <c r="G28" s="103">
        <f t="shared" ref="G28:M28" si="3">SUM(G4:G27)</f>
        <v>4421</v>
      </c>
      <c r="H28" s="103">
        <f>SUM(H4:H27)</f>
        <v>1440</v>
      </c>
      <c r="I28" s="103">
        <f t="shared" si="3"/>
        <v>5520</v>
      </c>
      <c r="J28" s="104">
        <f t="shared" si="3"/>
        <v>11381</v>
      </c>
      <c r="K28" s="105">
        <f>SUM(K4:K27)</f>
        <v>2902840.1024999996</v>
      </c>
      <c r="L28" s="105">
        <f>SUM(L4:L27)</f>
        <v>845676.67166666663</v>
      </c>
      <c r="M28" s="105">
        <f t="shared" si="3"/>
        <v>2604601.0033333329</v>
      </c>
      <c r="N28" s="106">
        <f>SUM(N4:N27)</f>
        <v>6353117.7774999999</v>
      </c>
    </row>
    <row r="35" spans="2:16" x14ac:dyDescent="0.2">
      <c r="B35">
        <v>1</v>
      </c>
      <c r="C35">
        <v>1</v>
      </c>
      <c r="D35">
        <v>39</v>
      </c>
      <c r="E35">
        <v>7028.64</v>
      </c>
      <c r="F35">
        <f>E35*(13/12)</f>
        <v>7614.36</v>
      </c>
      <c r="H35">
        <v>1</v>
      </c>
      <c r="I35">
        <v>1</v>
      </c>
      <c r="J35">
        <v>43</v>
      </c>
      <c r="K35">
        <v>6412.02</v>
      </c>
      <c r="L35" s="39">
        <v>6946.3550000000005</v>
      </c>
      <c r="N35">
        <v>1</v>
      </c>
      <c r="O35">
        <v>1</v>
      </c>
      <c r="P35">
        <v>25</v>
      </c>
    </row>
    <row r="36" spans="2:16" x14ac:dyDescent="0.2">
      <c r="B36">
        <v>1</v>
      </c>
      <c r="C36">
        <v>2</v>
      </c>
      <c r="D36">
        <v>168</v>
      </c>
      <c r="E36">
        <v>56193.279999999999</v>
      </c>
      <c r="F36">
        <f>E36*(13/12)</f>
        <v>60876.05333333333</v>
      </c>
      <c r="H36">
        <v>1</v>
      </c>
      <c r="I36">
        <v>2</v>
      </c>
      <c r="J36">
        <v>152</v>
      </c>
      <c r="K36">
        <v>46020.12</v>
      </c>
      <c r="L36" s="39">
        <v>49855.130000000005</v>
      </c>
      <c r="N36">
        <v>1</v>
      </c>
      <c r="O36">
        <v>2</v>
      </c>
      <c r="P36">
        <v>91</v>
      </c>
    </row>
    <row r="37" spans="2:16" x14ac:dyDescent="0.2">
      <c r="B37">
        <v>1</v>
      </c>
      <c r="C37">
        <v>3</v>
      </c>
      <c r="D37">
        <v>1063</v>
      </c>
      <c r="E37">
        <v>424008.46</v>
      </c>
      <c r="F37">
        <f t="shared" ref="F37:F100" si="4">E37*(13/12)</f>
        <v>459342.49833333335</v>
      </c>
      <c r="H37">
        <v>1</v>
      </c>
      <c r="I37">
        <v>3</v>
      </c>
      <c r="J37">
        <v>1147</v>
      </c>
      <c r="K37">
        <v>402967.31</v>
      </c>
      <c r="L37" s="39">
        <v>436547.91916666669</v>
      </c>
      <c r="N37">
        <v>1</v>
      </c>
      <c r="O37">
        <v>3</v>
      </c>
      <c r="P37">
        <v>646</v>
      </c>
    </row>
    <row r="38" spans="2:16" x14ac:dyDescent="0.2">
      <c r="B38">
        <v>1</v>
      </c>
      <c r="C38">
        <v>4</v>
      </c>
      <c r="D38">
        <v>36</v>
      </c>
      <c r="E38">
        <v>16458.27</v>
      </c>
      <c r="F38">
        <f t="shared" si="4"/>
        <v>17829.7925</v>
      </c>
      <c r="H38">
        <v>1</v>
      </c>
      <c r="I38">
        <v>4</v>
      </c>
      <c r="J38">
        <v>38</v>
      </c>
      <c r="K38">
        <v>14880.55</v>
      </c>
      <c r="L38" s="39">
        <v>16120.595833333333</v>
      </c>
      <c r="N38">
        <v>1</v>
      </c>
      <c r="O38">
        <v>4</v>
      </c>
      <c r="P38">
        <v>21</v>
      </c>
    </row>
    <row r="39" spans="2:16" x14ac:dyDescent="0.2">
      <c r="B39">
        <v>1</v>
      </c>
      <c r="C39">
        <v>5</v>
      </c>
      <c r="D39">
        <v>42</v>
      </c>
      <c r="E39">
        <v>10313.58</v>
      </c>
      <c r="F39">
        <f t="shared" si="4"/>
        <v>11173.044999999998</v>
      </c>
      <c r="H39">
        <v>1</v>
      </c>
      <c r="I39">
        <v>5</v>
      </c>
      <c r="J39">
        <v>53</v>
      </c>
      <c r="K39">
        <v>13446.42</v>
      </c>
      <c r="L39" s="39">
        <v>14566.955</v>
      </c>
      <c r="N39">
        <v>1</v>
      </c>
      <c r="O39">
        <v>5</v>
      </c>
      <c r="P39">
        <v>31</v>
      </c>
    </row>
    <row r="40" spans="2:16" x14ac:dyDescent="0.2">
      <c r="B40">
        <v>1</v>
      </c>
      <c r="C40">
        <v>6</v>
      </c>
      <c r="D40">
        <v>45</v>
      </c>
      <c r="E40">
        <v>19875.47</v>
      </c>
      <c r="F40">
        <f t="shared" si="4"/>
        <v>21531.759166666667</v>
      </c>
      <c r="H40">
        <v>1</v>
      </c>
      <c r="I40">
        <v>6</v>
      </c>
      <c r="J40">
        <v>46</v>
      </c>
      <c r="K40">
        <v>17188.57</v>
      </c>
      <c r="L40" s="39">
        <v>18620.950833333332</v>
      </c>
      <c r="N40">
        <v>1</v>
      </c>
      <c r="O40">
        <v>6</v>
      </c>
      <c r="P40">
        <v>27</v>
      </c>
    </row>
    <row r="41" spans="2:16" x14ac:dyDescent="0.2">
      <c r="B41">
        <v>1</v>
      </c>
      <c r="C41">
        <v>7</v>
      </c>
      <c r="D41">
        <v>117</v>
      </c>
      <c r="E41">
        <v>36894.5</v>
      </c>
      <c r="F41">
        <f t="shared" si="4"/>
        <v>39969.041666666664</v>
      </c>
      <c r="H41">
        <v>1</v>
      </c>
      <c r="I41">
        <v>7</v>
      </c>
      <c r="J41">
        <v>120</v>
      </c>
      <c r="K41">
        <v>39044.910000000003</v>
      </c>
      <c r="L41" s="39">
        <v>42298.652500000004</v>
      </c>
      <c r="N41">
        <v>1</v>
      </c>
      <c r="O41">
        <v>7</v>
      </c>
      <c r="P41">
        <v>68</v>
      </c>
    </row>
    <row r="42" spans="2:16" x14ac:dyDescent="0.2">
      <c r="B42">
        <v>1</v>
      </c>
      <c r="C42">
        <v>8</v>
      </c>
      <c r="D42">
        <v>128</v>
      </c>
      <c r="E42">
        <v>49132.81</v>
      </c>
      <c r="F42">
        <f t="shared" si="4"/>
        <v>53227.210833333331</v>
      </c>
      <c r="H42">
        <v>1</v>
      </c>
      <c r="I42">
        <v>8</v>
      </c>
      <c r="J42">
        <v>133</v>
      </c>
      <c r="K42">
        <v>47163.19</v>
      </c>
      <c r="L42" s="39">
        <v>51093.455833333333</v>
      </c>
      <c r="N42">
        <v>1</v>
      </c>
      <c r="O42">
        <v>8</v>
      </c>
      <c r="P42">
        <v>79</v>
      </c>
    </row>
    <row r="43" spans="2:16" x14ac:dyDescent="0.2">
      <c r="B43">
        <v>1</v>
      </c>
      <c r="C43">
        <v>9</v>
      </c>
      <c r="D43">
        <v>29</v>
      </c>
      <c r="E43">
        <v>8938.42</v>
      </c>
      <c r="F43">
        <f t="shared" si="4"/>
        <v>9683.288333333332</v>
      </c>
      <c r="H43">
        <v>1</v>
      </c>
      <c r="I43">
        <v>9</v>
      </c>
      <c r="J43">
        <v>23</v>
      </c>
      <c r="K43">
        <v>5800.76</v>
      </c>
      <c r="L43" s="39">
        <v>6284.1566666666668</v>
      </c>
      <c r="N43">
        <v>1</v>
      </c>
      <c r="O43">
        <v>9</v>
      </c>
      <c r="P43">
        <v>15</v>
      </c>
    </row>
    <row r="44" spans="2:16" x14ac:dyDescent="0.2">
      <c r="B44">
        <v>1</v>
      </c>
      <c r="C44">
        <v>10</v>
      </c>
      <c r="D44">
        <v>147</v>
      </c>
      <c r="E44">
        <v>47556.03</v>
      </c>
      <c r="F44">
        <f t="shared" si="4"/>
        <v>51519.032499999994</v>
      </c>
      <c r="H44">
        <v>1</v>
      </c>
      <c r="I44">
        <v>10</v>
      </c>
      <c r="J44">
        <v>136</v>
      </c>
      <c r="K44">
        <v>41667.089999999997</v>
      </c>
      <c r="L44" s="39">
        <v>45139.347499999996</v>
      </c>
      <c r="N44">
        <v>1</v>
      </c>
      <c r="O44">
        <v>10</v>
      </c>
      <c r="P44">
        <v>68</v>
      </c>
    </row>
    <row r="45" spans="2:16" x14ac:dyDescent="0.2">
      <c r="B45">
        <v>1</v>
      </c>
      <c r="C45">
        <v>11</v>
      </c>
      <c r="D45">
        <v>8</v>
      </c>
      <c r="E45">
        <v>1248.3699999999999</v>
      </c>
      <c r="F45">
        <f t="shared" si="4"/>
        <v>1352.4008333333331</v>
      </c>
      <c r="H45">
        <v>1</v>
      </c>
      <c r="I45">
        <v>11</v>
      </c>
      <c r="J45">
        <v>4</v>
      </c>
      <c r="K45">
        <v>980.5</v>
      </c>
      <c r="L45" s="39">
        <v>1062.2083333333333</v>
      </c>
      <c r="N45">
        <v>1</v>
      </c>
      <c r="O45">
        <v>11</v>
      </c>
      <c r="P45">
        <v>3</v>
      </c>
    </row>
    <row r="46" spans="2:16" x14ac:dyDescent="0.2">
      <c r="B46">
        <v>1</v>
      </c>
      <c r="C46">
        <v>12</v>
      </c>
      <c r="D46">
        <v>146</v>
      </c>
      <c r="E46">
        <v>55655.07</v>
      </c>
      <c r="F46">
        <f t="shared" si="4"/>
        <v>60292.992499999993</v>
      </c>
      <c r="H46">
        <v>1</v>
      </c>
      <c r="I46">
        <v>12</v>
      </c>
      <c r="J46">
        <v>137</v>
      </c>
      <c r="K46">
        <v>47990.39</v>
      </c>
      <c r="L46" s="39">
        <v>51989.589166666665</v>
      </c>
      <c r="N46">
        <v>1</v>
      </c>
      <c r="O46">
        <v>12</v>
      </c>
      <c r="P46">
        <v>78</v>
      </c>
    </row>
    <row r="47" spans="2:16" x14ac:dyDescent="0.2">
      <c r="B47">
        <v>1</v>
      </c>
      <c r="C47">
        <v>13</v>
      </c>
      <c r="D47">
        <v>285</v>
      </c>
      <c r="E47">
        <v>151340.64000000001</v>
      </c>
      <c r="F47">
        <f t="shared" si="4"/>
        <v>163952.36000000002</v>
      </c>
      <c r="H47">
        <v>1</v>
      </c>
      <c r="I47">
        <v>13</v>
      </c>
      <c r="J47">
        <v>282</v>
      </c>
      <c r="K47">
        <v>136832.85</v>
      </c>
      <c r="L47" s="39">
        <v>148235.58749999999</v>
      </c>
      <c r="N47">
        <v>1</v>
      </c>
      <c r="O47">
        <v>13</v>
      </c>
      <c r="P47">
        <v>162</v>
      </c>
    </row>
    <row r="48" spans="2:16" x14ac:dyDescent="0.2">
      <c r="B48">
        <v>1</v>
      </c>
      <c r="C48">
        <v>14</v>
      </c>
      <c r="D48">
        <v>16</v>
      </c>
      <c r="E48">
        <v>2780.42</v>
      </c>
      <c r="F48">
        <f t="shared" si="4"/>
        <v>3012.1216666666664</v>
      </c>
      <c r="H48">
        <v>1</v>
      </c>
      <c r="I48">
        <v>14</v>
      </c>
      <c r="J48">
        <v>13</v>
      </c>
      <c r="K48">
        <v>2846.86</v>
      </c>
      <c r="L48" s="39">
        <v>3084.0983333333334</v>
      </c>
      <c r="N48">
        <v>1</v>
      </c>
      <c r="O48">
        <v>14</v>
      </c>
      <c r="P48">
        <v>8</v>
      </c>
    </row>
    <row r="49" spans="2:16" x14ac:dyDescent="0.2">
      <c r="B49">
        <v>1</v>
      </c>
      <c r="C49">
        <v>15</v>
      </c>
      <c r="D49">
        <v>398</v>
      </c>
      <c r="E49">
        <v>186290.98</v>
      </c>
      <c r="F49">
        <f t="shared" si="4"/>
        <v>201815.22833333333</v>
      </c>
      <c r="H49">
        <v>1</v>
      </c>
      <c r="I49">
        <v>15</v>
      </c>
      <c r="J49">
        <v>427</v>
      </c>
      <c r="K49">
        <v>185467</v>
      </c>
      <c r="L49" s="39">
        <v>200922.58333333334</v>
      </c>
      <c r="N49">
        <v>1</v>
      </c>
      <c r="O49">
        <v>15</v>
      </c>
      <c r="P49">
        <v>255</v>
      </c>
    </row>
    <row r="50" spans="2:16" x14ac:dyDescent="0.2">
      <c r="B50">
        <v>1</v>
      </c>
      <c r="C50">
        <v>16</v>
      </c>
      <c r="D50">
        <v>934</v>
      </c>
      <c r="E50">
        <v>398519.41</v>
      </c>
      <c r="F50">
        <f t="shared" si="4"/>
        <v>431729.36083333328</v>
      </c>
      <c r="H50">
        <v>1</v>
      </c>
      <c r="I50">
        <v>16</v>
      </c>
      <c r="J50">
        <v>1047</v>
      </c>
      <c r="K50">
        <v>389749.59</v>
      </c>
      <c r="L50" s="39">
        <v>422228.72249999997</v>
      </c>
      <c r="N50">
        <v>1</v>
      </c>
      <c r="O50">
        <v>16</v>
      </c>
      <c r="P50">
        <v>582</v>
      </c>
    </row>
    <row r="51" spans="2:16" x14ac:dyDescent="0.2">
      <c r="B51">
        <v>1</v>
      </c>
      <c r="C51">
        <v>17</v>
      </c>
      <c r="D51">
        <v>14</v>
      </c>
      <c r="E51">
        <v>2490.91</v>
      </c>
      <c r="F51">
        <f t="shared" si="4"/>
        <v>2698.4858333333332</v>
      </c>
      <c r="H51">
        <v>1</v>
      </c>
      <c r="I51">
        <v>17</v>
      </c>
      <c r="J51">
        <v>13</v>
      </c>
      <c r="K51">
        <v>2358.46</v>
      </c>
      <c r="L51" s="39">
        <v>2554.9983333333334</v>
      </c>
      <c r="N51">
        <v>1</v>
      </c>
      <c r="O51">
        <v>17</v>
      </c>
      <c r="P51">
        <v>8</v>
      </c>
    </row>
    <row r="52" spans="2:16" x14ac:dyDescent="0.2">
      <c r="B52">
        <v>1</v>
      </c>
      <c r="C52">
        <v>18</v>
      </c>
      <c r="D52">
        <v>107</v>
      </c>
      <c r="E52">
        <v>28108.7</v>
      </c>
      <c r="F52">
        <f t="shared" si="4"/>
        <v>30451.091666666667</v>
      </c>
      <c r="H52">
        <v>1</v>
      </c>
      <c r="I52">
        <v>18</v>
      </c>
      <c r="J52">
        <v>100</v>
      </c>
      <c r="K52">
        <v>24984.3</v>
      </c>
      <c r="L52" s="39">
        <v>27066.324999999997</v>
      </c>
      <c r="N52">
        <v>1</v>
      </c>
      <c r="O52">
        <v>18</v>
      </c>
      <c r="P52">
        <v>49</v>
      </c>
    </row>
    <row r="53" spans="2:16" x14ac:dyDescent="0.2">
      <c r="B53">
        <v>1</v>
      </c>
      <c r="C53">
        <v>19</v>
      </c>
      <c r="D53">
        <v>59</v>
      </c>
      <c r="E53">
        <v>16799.3</v>
      </c>
      <c r="F53">
        <f t="shared" si="4"/>
        <v>18199.241666666665</v>
      </c>
      <c r="H53">
        <v>1</v>
      </c>
      <c r="I53">
        <v>19</v>
      </c>
      <c r="J53">
        <v>69</v>
      </c>
      <c r="K53">
        <v>17925.509999999998</v>
      </c>
      <c r="L53" s="39">
        <v>19419.302499999998</v>
      </c>
      <c r="N53">
        <v>1</v>
      </c>
      <c r="O53">
        <v>19</v>
      </c>
      <c r="P53">
        <v>39</v>
      </c>
    </row>
    <row r="54" spans="2:16" x14ac:dyDescent="0.2">
      <c r="B54">
        <v>1</v>
      </c>
      <c r="C54">
        <v>20</v>
      </c>
      <c r="D54">
        <v>5</v>
      </c>
      <c r="E54">
        <v>1718.56</v>
      </c>
      <c r="F54">
        <f t="shared" si="4"/>
        <v>1861.7733333333331</v>
      </c>
      <c r="H54">
        <v>1</v>
      </c>
      <c r="I54">
        <v>20</v>
      </c>
      <c r="J54">
        <v>8</v>
      </c>
      <c r="K54">
        <v>2246.92</v>
      </c>
      <c r="L54" s="39">
        <v>2434.1633333333334</v>
      </c>
      <c r="N54">
        <v>1</v>
      </c>
      <c r="O54">
        <v>20</v>
      </c>
      <c r="P54">
        <v>4</v>
      </c>
    </row>
    <row r="55" spans="2:16" x14ac:dyDescent="0.2">
      <c r="B55">
        <v>1</v>
      </c>
      <c r="C55">
        <v>21</v>
      </c>
      <c r="D55">
        <v>102</v>
      </c>
      <c r="E55">
        <v>24271.63</v>
      </c>
      <c r="F55">
        <f t="shared" si="4"/>
        <v>26294.265833333331</v>
      </c>
      <c r="H55">
        <v>1</v>
      </c>
      <c r="I55">
        <v>21</v>
      </c>
      <c r="J55">
        <v>102</v>
      </c>
      <c r="K55">
        <v>19701.12</v>
      </c>
      <c r="L55" s="39">
        <v>21342.880000000001</v>
      </c>
      <c r="N55">
        <v>1</v>
      </c>
      <c r="O55">
        <v>21</v>
      </c>
      <c r="P55">
        <v>54</v>
      </c>
    </row>
    <row r="56" spans="2:16" x14ac:dyDescent="0.2">
      <c r="B56">
        <v>1</v>
      </c>
      <c r="C56">
        <v>22</v>
      </c>
      <c r="D56">
        <v>100</v>
      </c>
      <c r="E56">
        <v>24318.77</v>
      </c>
      <c r="F56">
        <f t="shared" si="4"/>
        <v>26345.334166666664</v>
      </c>
      <c r="H56">
        <v>1</v>
      </c>
      <c r="I56">
        <v>22</v>
      </c>
      <c r="J56">
        <v>103</v>
      </c>
      <c r="K56">
        <v>25826</v>
      </c>
      <c r="L56" s="39">
        <v>27978.166666666668</v>
      </c>
      <c r="N56">
        <v>1</v>
      </c>
      <c r="O56">
        <v>22</v>
      </c>
      <c r="P56">
        <v>64</v>
      </c>
    </row>
    <row r="57" spans="2:16" x14ac:dyDescent="0.2">
      <c r="B57">
        <v>1</v>
      </c>
      <c r="C57">
        <v>23</v>
      </c>
      <c r="D57">
        <v>20</v>
      </c>
      <c r="E57">
        <v>5507.27</v>
      </c>
      <c r="F57">
        <f t="shared" si="4"/>
        <v>5966.2091666666665</v>
      </c>
      <c r="H57">
        <v>1</v>
      </c>
      <c r="I57">
        <v>23</v>
      </c>
      <c r="J57">
        <v>20</v>
      </c>
      <c r="K57">
        <v>5585.63</v>
      </c>
      <c r="L57" s="39">
        <v>6051.0991666666669</v>
      </c>
      <c r="N57">
        <v>1</v>
      </c>
      <c r="O57">
        <v>23</v>
      </c>
      <c r="P57">
        <v>11</v>
      </c>
    </row>
    <row r="58" spans="2:16" x14ac:dyDescent="0.2">
      <c r="B58">
        <v>1</v>
      </c>
      <c r="C58">
        <v>30</v>
      </c>
      <c r="D58">
        <v>3135</v>
      </c>
      <c r="E58">
        <v>1181726.0900000001</v>
      </c>
      <c r="F58">
        <f t="shared" si="4"/>
        <v>1280203.2641666667</v>
      </c>
      <c r="H58">
        <v>1</v>
      </c>
      <c r="I58">
        <v>30</v>
      </c>
      <c r="J58">
        <v>3342</v>
      </c>
      <c r="K58">
        <v>1182458.6399999999</v>
      </c>
      <c r="L58" s="39">
        <v>1280996.8599999999</v>
      </c>
      <c r="N58">
        <v>1</v>
      </c>
      <c r="O58">
        <v>30</v>
      </c>
      <c r="P58">
        <v>2033</v>
      </c>
    </row>
    <row r="59" spans="2:16" x14ac:dyDescent="0.2">
      <c r="B59">
        <v>2</v>
      </c>
      <c r="C59">
        <v>1</v>
      </c>
      <c r="D59">
        <v>54</v>
      </c>
      <c r="E59">
        <v>12166.37</v>
      </c>
      <c r="F59">
        <f t="shared" si="4"/>
        <v>13180.234166666667</v>
      </c>
      <c r="H59">
        <v>2</v>
      </c>
      <c r="I59">
        <v>1</v>
      </c>
      <c r="J59">
        <v>54</v>
      </c>
      <c r="K59">
        <v>12175.79</v>
      </c>
      <c r="L59" s="39">
        <v>13190.439166666669</v>
      </c>
      <c r="N59">
        <v>2</v>
      </c>
      <c r="O59">
        <v>1</v>
      </c>
      <c r="P59">
        <v>27</v>
      </c>
    </row>
    <row r="60" spans="2:16" x14ac:dyDescent="0.2">
      <c r="B60">
        <v>2</v>
      </c>
      <c r="C60">
        <v>2</v>
      </c>
      <c r="D60">
        <v>92</v>
      </c>
      <c r="E60">
        <v>29100.68</v>
      </c>
      <c r="F60">
        <f t="shared" si="4"/>
        <v>31525.736666666664</v>
      </c>
      <c r="H60">
        <v>2</v>
      </c>
      <c r="I60">
        <v>2</v>
      </c>
      <c r="J60">
        <v>83</v>
      </c>
      <c r="K60">
        <v>27427.91</v>
      </c>
      <c r="L60" s="39">
        <v>29713.569166666668</v>
      </c>
      <c r="N60">
        <v>2</v>
      </c>
      <c r="O60">
        <v>2</v>
      </c>
      <c r="P60">
        <v>49</v>
      </c>
    </row>
    <row r="61" spans="2:16" x14ac:dyDescent="0.2">
      <c r="B61">
        <v>2</v>
      </c>
      <c r="C61">
        <v>3</v>
      </c>
      <c r="D61">
        <v>274</v>
      </c>
      <c r="E61">
        <v>94016</v>
      </c>
      <c r="F61">
        <f t="shared" si="4"/>
        <v>101850.66666666666</v>
      </c>
      <c r="H61">
        <v>2</v>
      </c>
      <c r="I61">
        <v>3</v>
      </c>
      <c r="J61">
        <v>328</v>
      </c>
      <c r="K61">
        <v>112951.51</v>
      </c>
      <c r="L61" s="39">
        <v>122364.13583333332</v>
      </c>
      <c r="N61">
        <v>2</v>
      </c>
      <c r="O61">
        <v>3</v>
      </c>
      <c r="P61">
        <v>195</v>
      </c>
    </row>
    <row r="62" spans="2:16" x14ac:dyDescent="0.2">
      <c r="B62">
        <v>2</v>
      </c>
      <c r="C62">
        <v>4</v>
      </c>
      <c r="D62">
        <v>20</v>
      </c>
      <c r="E62">
        <v>4690.74</v>
      </c>
      <c r="F62">
        <f t="shared" si="4"/>
        <v>5081.6349999999993</v>
      </c>
      <c r="H62">
        <v>2</v>
      </c>
      <c r="I62">
        <v>4</v>
      </c>
      <c r="J62">
        <v>20</v>
      </c>
      <c r="K62">
        <v>3707.81</v>
      </c>
      <c r="L62" s="39">
        <v>4016.7941666666666</v>
      </c>
      <c r="N62">
        <v>2</v>
      </c>
      <c r="O62">
        <v>4</v>
      </c>
      <c r="P62">
        <v>11</v>
      </c>
    </row>
    <row r="63" spans="2:16" x14ac:dyDescent="0.2">
      <c r="B63">
        <v>2</v>
      </c>
      <c r="C63">
        <v>5</v>
      </c>
      <c r="D63">
        <v>5</v>
      </c>
      <c r="E63">
        <v>1168.26</v>
      </c>
      <c r="F63">
        <f t="shared" si="4"/>
        <v>1265.615</v>
      </c>
      <c r="H63">
        <v>2</v>
      </c>
      <c r="I63">
        <v>5</v>
      </c>
      <c r="J63">
        <v>8</v>
      </c>
      <c r="K63">
        <v>1693.67</v>
      </c>
      <c r="L63" s="39">
        <v>1834.8091666666667</v>
      </c>
      <c r="N63">
        <v>2</v>
      </c>
      <c r="O63">
        <v>5</v>
      </c>
      <c r="P63">
        <v>7</v>
      </c>
    </row>
    <row r="64" spans="2:16" x14ac:dyDescent="0.2">
      <c r="B64">
        <v>2</v>
      </c>
      <c r="C64">
        <v>6</v>
      </c>
      <c r="D64">
        <v>41</v>
      </c>
      <c r="E64">
        <v>13642.56</v>
      </c>
      <c r="F64">
        <f t="shared" si="4"/>
        <v>14779.439999999999</v>
      </c>
      <c r="H64">
        <v>2</v>
      </c>
      <c r="I64">
        <v>6</v>
      </c>
      <c r="J64">
        <v>44</v>
      </c>
      <c r="K64">
        <v>13041.67</v>
      </c>
      <c r="L64" s="39">
        <v>14128.475833333332</v>
      </c>
      <c r="N64">
        <v>2</v>
      </c>
      <c r="O64">
        <v>6</v>
      </c>
      <c r="P64">
        <v>23</v>
      </c>
    </row>
    <row r="65" spans="2:16" x14ac:dyDescent="0.2">
      <c r="B65">
        <v>2</v>
      </c>
      <c r="C65">
        <v>7</v>
      </c>
      <c r="D65">
        <v>34</v>
      </c>
      <c r="E65">
        <v>9784.9599999999991</v>
      </c>
      <c r="F65">
        <f t="shared" si="4"/>
        <v>10600.373333333331</v>
      </c>
      <c r="H65">
        <v>2</v>
      </c>
      <c r="I65">
        <v>7</v>
      </c>
      <c r="J65">
        <v>38</v>
      </c>
      <c r="K65">
        <v>10140.700000000001</v>
      </c>
      <c r="L65" s="39">
        <v>10985.758333333333</v>
      </c>
      <c r="N65">
        <v>2</v>
      </c>
      <c r="O65">
        <v>7</v>
      </c>
      <c r="P65">
        <v>21</v>
      </c>
    </row>
    <row r="66" spans="2:16" x14ac:dyDescent="0.2">
      <c r="B66">
        <v>2</v>
      </c>
      <c r="C66">
        <v>8</v>
      </c>
      <c r="D66">
        <v>37</v>
      </c>
      <c r="E66">
        <v>12062.74</v>
      </c>
      <c r="F66">
        <f t="shared" si="4"/>
        <v>13067.968333333332</v>
      </c>
      <c r="H66">
        <v>2</v>
      </c>
      <c r="I66">
        <v>8</v>
      </c>
      <c r="J66">
        <v>38</v>
      </c>
      <c r="K66">
        <v>11202.06</v>
      </c>
      <c r="L66" s="39">
        <v>12135.565000000001</v>
      </c>
      <c r="N66">
        <v>2</v>
      </c>
      <c r="O66">
        <v>8</v>
      </c>
      <c r="P66">
        <v>19</v>
      </c>
    </row>
    <row r="67" spans="2:16" x14ac:dyDescent="0.2">
      <c r="B67">
        <v>2</v>
      </c>
      <c r="C67">
        <v>9</v>
      </c>
      <c r="D67">
        <v>26</v>
      </c>
      <c r="E67">
        <v>6797.5</v>
      </c>
      <c r="F67">
        <f t="shared" si="4"/>
        <v>7363.958333333333</v>
      </c>
      <c r="H67">
        <v>2</v>
      </c>
      <c r="I67">
        <v>9</v>
      </c>
      <c r="J67">
        <v>33</v>
      </c>
      <c r="K67">
        <v>8504.73</v>
      </c>
      <c r="L67" s="39">
        <v>9213.4574999999986</v>
      </c>
      <c r="N67">
        <v>2</v>
      </c>
      <c r="O67">
        <v>9</v>
      </c>
      <c r="P67">
        <v>17</v>
      </c>
    </row>
    <row r="68" spans="2:16" x14ac:dyDescent="0.2">
      <c r="B68">
        <v>2</v>
      </c>
      <c r="C68">
        <v>10</v>
      </c>
      <c r="D68">
        <v>39</v>
      </c>
      <c r="E68">
        <v>9287.1299999999992</v>
      </c>
      <c r="F68">
        <f t="shared" si="4"/>
        <v>10061.057499999999</v>
      </c>
      <c r="H68">
        <v>2</v>
      </c>
      <c r="I68">
        <v>10</v>
      </c>
      <c r="J68">
        <v>29</v>
      </c>
      <c r="K68">
        <v>7621.22</v>
      </c>
      <c r="L68" s="39">
        <v>8256.3216666666667</v>
      </c>
      <c r="N68">
        <v>2</v>
      </c>
      <c r="O68">
        <v>10</v>
      </c>
      <c r="P68">
        <v>19</v>
      </c>
    </row>
    <row r="69" spans="2:16" x14ac:dyDescent="0.2">
      <c r="B69">
        <v>2</v>
      </c>
      <c r="C69">
        <v>11</v>
      </c>
      <c r="D69">
        <v>2</v>
      </c>
      <c r="E69">
        <v>124.31</v>
      </c>
      <c r="F69">
        <f t="shared" si="4"/>
        <v>134.66916666666665</v>
      </c>
      <c r="H69">
        <v>2</v>
      </c>
      <c r="I69">
        <v>11</v>
      </c>
      <c r="J69">
        <v>3</v>
      </c>
      <c r="K69">
        <v>414.89</v>
      </c>
      <c r="L69" s="39">
        <v>449.46416666666664</v>
      </c>
      <c r="N69">
        <v>2</v>
      </c>
      <c r="O69">
        <v>11</v>
      </c>
      <c r="P69">
        <v>3</v>
      </c>
    </row>
    <row r="70" spans="2:16" x14ac:dyDescent="0.2">
      <c r="B70">
        <v>2</v>
      </c>
      <c r="C70">
        <v>12</v>
      </c>
      <c r="D70">
        <v>90</v>
      </c>
      <c r="E70">
        <v>29729.69</v>
      </c>
      <c r="F70">
        <f t="shared" si="4"/>
        <v>32207.164166666662</v>
      </c>
      <c r="H70">
        <v>2</v>
      </c>
      <c r="I70">
        <v>12</v>
      </c>
      <c r="J70">
        <v>108</v>
      </c>
      <c r="K70">
        <v>37228.199999999997</v>
      </c>
      <c r="L70" s="39">
        <v>40330.549999999996</v>
      </c>
      <c r="N70">
        <v>2</v>
      </c>
      <c r="O70">
        <v>12</v>
      </c>
      <c r="P70">
        <v>62</v>
      </c>
    </row>
    <row r="71" spans="2:16" x14ac:dyDescent="0.2">
      <c r="B71">
        <v>2</v>
      </c>
      <c r="C71">
        <v>13</v>
      </c>
      <c r="D71">
        <v>69</v>
      </c>
      <c r="E71">
        <v>30420.26</v>
      </c>
      <c r="F71">
        <f t="shared" si="4"/>
        <v>32955.281666666662</v>
      </c>
      <c r="H71">
        <v>2</v>
      </c>
      <c r="I71">
        <v>13</v>
      </c>
      <c r="J71">
        <v>62</v>
      </c>
      <c r="K71">
        <v>28035.39</v>
      </c>
      <c r="L71" s="39">
        <v>30371.672500000001</v>
      </c>
      <c r="N71">
        <v>2</v>
      </c>
      <c r="O71">
        <v>13</v>
      </c>
      <c r="P71">
        <v>31</v>
      </c>
    </row>
    <row r="72" spans="2:16" x14ac:dyDescent="0.2">
      <c r="B72">
        <v>2</v>
      </c>
      <c r="C72">
        <v>14</v>
      </c>
      <c r="D72">
        <v>4</v>
      </c>
      <c r="E72">
        <v>681.76</v>
      </c>
      <c r="F72">
        <f t="shared" si="4"/>
        <v>738.57333333333327</v>
      </c>
      <c r="H72">
        <v>2</v>
      </c>
      <c r="I72">
        <v>14</v>
      </c>
      <c r="J72">
        <v>10</v>
      </c>
      <c r="K72">
        <v>1339.49</v>
      </c>
      <c r="L72" s="39">
        <v>1451.1141666666665</v>
      </c>
      <c r="N72">
        <v>2</v>
      </c>
      <c r="O72">
        <v>14</v>
      </c>
      <c r="P72">
        <v>5</v>
      </c>
    </row>
    <row r="73" spans="2:16" x14ac:dyDescent="0.2">
      <c r="B73">
        <v>2</v>
      </c>
      <c r="C73">
        <v>15</v>
      </c>
      <c r="D73">
        <v>169</v>
      </c>
      <c r="E73">
        <v>60473.02</v>
      </c>
      <c r="F73">
        <f t="shared" si="4"/>
        <v>65512.438333333324</v>
      </c>
      <c r="H73">
        <v>2</v>
      </c>
      <c r="I73">
        <v>15</v>
      </c>
      <c r="J73">
        <v>202</v>
      </c>
      <c r="K73">
        <v>76284.52</v>
      </c>
      <c r="L73" s="39">
        <v>82641.563333333339</v>
      </c>
      <c r="N73">
        <v>2</v>
      </c>
      <c r="O73">
        <v>15</v>
      </c>
      <c r="P73">
        <v>107</v>
      </c>
    </row>
    <row r="74" spans="2:16" x14ac:dyDescent="0.2">
      <c r="B74">
        <v>2</v>
      </c>
      <c r="C74">
        <v>16</v>
      </c>
      <c r="D74">
        <v>261</v>
      </c>
      <c r="E74">
        <v>86612.21</v>
      </c>
      <c r="F74">
        <f t="shared" si="4"/>
        <v>93829.894166666665</v>
      </c>
      <c r="H74">
        <v>2</v>
      </c>
      <c r="I74">
        <v>16</v>
      </c>
      <c r="J74">
        <v>283</v>
      </c>
      <c r="K74">
        <v>84771.97</v>
      </c>
      <c r="L74" s="39">
        <v>91836.300833333342</v>
      </c>
      <c r="N74">
        <v>2</v>
      </c>
      <c r="O74">
        <v>16</v>
      </c>
      <c r="P74">
        <v>160</v>
      </c>
    </row>
    <row r="75" spans="2:16" x14ac:dyDescent="0.2">
      <c r="B75">
        <v>2</v>
      </c>
      <c r="C75">
        <v>17</v>
      </c>
      <c r="D75">
        <v>7</v>
      </c>
      <c r="E75">
        <v>1819.04</v>
      </c>
      <c r="F75">
        <f t="shared" si="4"/>
        <v>1970.6266666666666</v>
      </c>
      <c r="H75">
        <v>2</v>
      </c>
      <c r="I75">
        <v>17</v>
      </c>
      <c r="J75">
        <v>4</v>
      </c>
      <c r="K75">
        <v>690.92</v>
      </c>
      <c r="L75" s="39">
        <v>748.49666666666656</v>
      </c>
      <c r="N75">
        <v>2</v>
      </c>
      <c r="O75">
        <v>17</v>
      </c>
      <c r="P75">
        <v>4</v>
      </c>
    </row>
    <row r="76" spans="2:16" x14ac:dyDescent="0.2">
      <c r="B76">
        <v>2</v>
      </c>
      <c r="C76">
        <v>18</v>
      </c>
      <c r="D76">
        <v>35</v>
      </c>
      <c r="E76">
        <v>6639.08</v>
      </c>
      <c r="F76">
        <f t="shared" si="4"/>
        <v>7192.3366666666661</v>
      </c>
      <c r="H76">
        <v>2</v>
      </c>
      <c r="I76">
        <v>18</v>
      </c>
      <c r="J76">
        <v>53</v>
      </c>
      <c r="K76">
        <v>12043.49</v>
      </c>
      <c r="L76" s="39">
        <v>13047.114166666666</v>
      </c>
      <c r="N76">
        <v>2</v>
      </c>
      <c r="O76">
        <v>18</v>
      </c>
      <c r="P76">
        <v>32</v>
      </c>
    </row>
    <row r="77" spans="2:16" x14ac:dyDescent="0.2">
      <c r="B77">
        <v>2</v>
      </c>
      <c r="C77">
        <v>19</v>
      </c>
      <c r="D77">
        <v>9</v>
      </c>
      <c r="E77">
        <v>2785.32</v>
      </c>
      <c r="F77">
        <f t="shared" si="4"/>
        <v>3017.43</v>
      </c>
      <c r="H77">
        <v>2</v>
      </c>
      <c r="I77">
        <v>19</v>
      </c>
      <c r="J77">
        <v>11</v>
      </c>
      <c r="K77">
        <v>3634.24</v>
      </c>
      <c r="L77" s="39">
        <v>3937.0933333333328</v>
      </c>
      <c r="N77">
        <v>2</v>
      </c>
      <c r="O77">
        <v>19</v>
      </c>
      <c r="P77">
        <v>6</v>
      </c>
    </row>
    <row r="78" spans="2:16" x14ac:dyDescent="0.2">
      <c r="B78">
        <v>2</v>
      </c>
      <c r="C78">
        <v>20</v>
      </c>
      <c r="D78">
        <v>5</v>
      </c>
      <c r="E78">
        <v>1018.14</v>
      </c>
      <c r="F78">
        <f t="shared" si="4"/>
        <v>1102.9849999999999</v>
      </c>
      <c r="H78">
        <v>2</v>
      </c>
      <c r="I78">
        <v>20</v>
      </c>
      <c r="J78">
        <v>5</v>
      </c>
      <c r="K78">
        <v>1520.78</v>
      </c>
      <c r="L78" s="39">
        <v>1647.5116666666665</v>
      </c>
      <c r="N78">
        <v>2</v>
      </c>
      <c r="O78">
        <v>20</v>
      </c>
      <c r="P78">
        <v>4</v>
      </c>
    </row>
    <row r="79" spans="2:16" x14ac:dyDescent="0.2">
      <c r="B79">
        <v>2</v>
      </c>
      <c r="C79">
        <v>21</v>
      </c>
      <c r="D79">
        <v>63</v>
      </c>
      <c r="E79">
        <v>15402.03</v>
      </c>
      <c r="F79">
        <f t="shared" si="4"/>
        <v>16685.532500000001</v>
      </c>
      <c r="H79">
        <v>2</v>
      </c>
      <c r="I79">
        <v>21</v>
      </c>
      <c r="J79">
        <v>68</v>
      </c>
      <c r="K79">
        <v>15144.23</v>
      </c>
      <c r="L79" s="39">
        <v>16406.249166666665</v>
      </c>
      <c r="N79">
        <v>2</v>
      </c>
      <c r="O79">
        <v>21</v>
      </c>
      <c r="P79">
        <v>38</v>
      </c>
    </row>
    <row r="80" spans="2:16" x14ac:dyDescent="0.2">
      <c r="B80">
        <v>2</v>
      </c>
      <c r="C80">
        <v>22</v>
      </c>
      <c r="D80">
        <v>54</v>
      </c>
      <c r="E80">
        <v>13892.2</v>
      </c>
      <c r="F80">
        <f t="shared" si="4"/>
        <v>15049.883333333333</v>
      </c>
      <c r="H80">
        <v>2</v>
      </c>
      <c r="I80">
        <v>22</v>
      </c>
      <c r="J80">
        <v>49</v>
      </c>
      <c r="K80">
        <v>11887.16</v>
      </c>
      <c r="L80" s="39">
        <v>12877.756666666666</v>
      </c>
      <c r="N80">
        <v>2</v>
      </c>
      <c r="O80">
        <v>22</v>
      </c>
      <c r="P80">
        <v>33</v>
      </c>
    </row>
    <row r="81" spans="2:16" x14ac:dyDescent="0.2">
      <c r="B81">
        <v>2</v>
      </c>
      <c r="C81">
        <v>23</v>
      </c>
      <c r="D81">
        <v>2</v>
      </c>
      <c r="E81">
        <v>425.5</v>
      </c>
      <c r="F81">
        <f t="shared" si="4"/>
        <v>460.95833333333331</v>
      </c>
      <c r="H81">
        <v>2</v>
      </c>
      <c r="I81">
        <v>23</v>
      </c>
      <c r="J81">
        <v>4</v>
      </c>
      <c r="K81">
        <v>576.11</v>
      </c>
      <c r="L81" s="39">
        <v>624.11916666666673</v>
      </c>
      <c r="N81">
        <v>2</v>
      </c>
      <c r="O81">
        <v>23</v>
      </c>
      <c r="P81">
        <v>3</v>
      </c>
    </row>
    <row r="82" spans="2:16" x14ac:dyDescent="0.2">
      <c r="B82">
        <v>2</v>
      </c>
      <c r="C82">
        <v>30</v>
      </c>
      <c r="D82">
        <v>818</v>
      </c>
      <c r="E82">
        <v>274914.95</v>
      </c>
      <c r="F82">
        <f t="shared" si="4"/>
        <v>297824.52916666667</v>
      </c>
      <c r="H82">
        <v>2</v>
      </c>
      <c r="I82">
        <v>30</v>
      </c>
      <c r="J82">
        <v>927</v>
      </c>
      <c r="K82">
        <v>298586.15999999997</v>
      </c>
      <c r="L82" s="39">
        <v>323468.33999999997</v>
      </c>
      <c r="N82">
        <v>2</v>
      </c>
      <c r="O82">
        <v>30</v>
      </c>
      <c r="P82">
        <v>564</v>
      </c>
    </row>
    <row r="83" spans="2:16" x14ac:dyDescent="0.2">
      <c r="B83">
        <v>3</v>
      </c>
      <c r="C83">
        <v>1</v>
      </c>
      <c r="D83">
        <v>186</v>
      </c>
      <c r="E83">
        <v>31093.37</v>
      </c>
      <c r="F83">
        <f t="shared" si="4"/>
        <v>33684.484166666662</v>
      </c>
      <c r="H83">
        <v>3</v>
      </c>
      <c r="I83">
        <v>1</v>
      </c>
      <c r="J83">
        <v>204</v>
      </c>
      <c r="K83">
        <v>34096.76</v>
      </c>
      <c r="L83" s="39">
        <v>36938.156666666669</v>
      </c>
      <c r="N83">
        <v>3</v>
      </c>
      <c r="O83">
        <v>1</v>
      </c>
      <c r="P83">
        <v>124</v>
      </c>
    </row>
    <row r="84" spans="2:16" x14ac:dyDescent="0.2">
      <c r="B84">
        <v>3</v>
      </c>
      <c r="C84">
        <v>2</v>
      </c>
      <c r="D84">
        <v>327</v>
      </c>
      <c r="E84">
        <v>93973.24</v>
      </c>
      <c r="F84">
        <f t="shared" si="4"/>
        <v>101804.34333333334</v>
      </c>
      <c r="H84">
        <v>3</v>
      </c>
      <c r="I84">
        <v>2</v>
      </c>
      <c r="J84">
        <v>331</v>
      </c>
      <c r="K84">
        <v>91672.97</v>
      </c>
      <c r="L84" s="39">
        <v>99312.38416666667</v>
      </c>
      <c r="N84">
        <v>3</v>
      </c>
      <c r="O84">
        <v>2</v>
      </c>
      <c r="P84">
        <v>192</v>
      </c>
    </row>
    <row r="85" spans="2:16" x14ac:dyDescent="0.2">
      <c r="B85">
        <v>3</v>
      </c>
      <c r="C85">
        <v>3</v>
      </c>
      <c r="D85">
        <v>1598</v>
      </c>
      <c r="E85">
        <v>497187.77</v>
      </c>
      <c r="F85">
        <f t="shared" si="4"/>
        <v>538620.08416666661</v>
      </c>
      <c r="H85">
        <v>3</v>
      </c>
      <c r="I85">
        <v>3</v>
      </c>
      <c r="J85">
        <v>1640</v>
      </c>
      <c r="K85">
        <v>480669.46</v>
      </c>
      <c r="L85" s="39">
        <v>520725.24833333335</v>
      </c>
      <c r="N85">
        <v>3</v>
      </c>
      <c r="O85">
        <v>3</v>
      </c>
      <c r="P85">
        <v>1021</v>
      </c>
    </row>
    <row r="86" spans="2:16" x14ac:dyDescent="0.2">
      <c r="B86">
        <v>3</v>
      </c>
      <c r="C86">
        <v>4</v>
      </c>
      <c r="D86">
        <v>175</v>
      </c>
      <c r="E86">
        <v>48955.38</v>
      </c>
      <c r="F86">
        <f t="shared" si="4"/>
        <v>53034.994999999995</v>
      </c>
      <c r="H86">
        <v>3</v>
      </c>
      <c r="I86">
        <v>4</v>
      </c>
      <c r="J86">
        <v>179</v>
      </c>
      <c r="K86">
        <v>47678.15</v>
      </c>
      <c r="L86" s="39">
        <v>51651.32916666667</v>
      </c>
      <c r="N86">
        <v>3</v>
      </c>
      <c r="O86">
        <v>4</v>
      </c>
      <c r="P86">
        <v>104</v>
      </c>
    </row>
    <row r="87" spans="2:16" x14ac:dyDescent="0.2">
      <c r="B87">
        <v>3</v>
      </c>
      <c r="C87">
        <v>5</v>
      </c>
      <c r="D87">
        <v>128</v>
      </c>
      <c r="E87">
        <v>24434.55</v>
      </c>
      <c r="F87">
        <f t="shared" si="4"/>
        <v>26470.762499999997</v>
      </c>
      <c r="H87">
        <v>3</v>
      </c>
      <c r="I87">
        <v>5</v>
      </c>
      <c r="J87">
        <v>128</v>
      </c>
      <c r="K87">
        <v>24576.42</v>
      </c>
      <c r="L87" s="39">
        <v>26624.454999999998</v>
      </c>
      <c r="N87">
        <v>3</v>
      </c>
      <c r="O87">
        <v>5</v>
      </c>
      <c r="P87">
        <v>72</v>
      </c>
    </row>
    <row r="88" spans="2:16" x14ac:dyDescent="0.2">
      <c r="B88">
        <v>3</v>
      </c>
      <c r="C88">
        <v>6</v>
      </c>
      <c r="D88">
        <v>246</v>
      </c>
      <c r="E88">
        <v>63439.4</v>
      </c>
      <c r="F88">
        <f t="shared" si="4"/>
        <v>68726.016666666663</v>
      </c>
      <c r="H88">
        <v>3</v>
      </c>
      <c r="I88">
        <v>6</v>
      </c>
      <c r="J88">
        <v>244</v>
      </c>
      <c r="K88">
        <v>62195.59</v>
      </c>
      <c r="L88" s="39">
        <v>67378.555833333332</v>
      </c>
      <c r="N88">
        <v>3</v>
      </c>
      <c r="O88">
        <v>6</v>
      </c>
      <c r="P88">
        <v>165</v>
      </c>
    </row>
    <row r="89" spans="2:16" x14ac:dyDescent="0.2">
      <c r="B89">
        <v>3</v>
      </c>
      <c r="C89">
        <v>7</v>
      </c>
      <c r="D89">
        <v>167</v>
      </c>
      <c r="E89">
        <v>42010.12</v>
      </c>
      <c r="F89">
        <f t="shared" si="4"/>
        <v>45510.963333333333</v>
      </c>
      <c r="H89">
        <v>3</v>
      </c>
      <c r="I89">
        <v>7</v>
      </c>
      <c r="J89">
        <v>169</v>
      </c>
      <c r="K89">
        <v>40698.400000000001</v>
      </c>
      <c r="L89" s="39">
        <v>44089.933333333342</v>
      </c>
      <c r="N89">
        <v>3</v>
      </c>
      <c r="O89">
        <v>7</v>
      </c>
      <c r="P89">
        <v>100</v>
      </c>
    </row>
    <row r="90" spans="2:16" x14ac:dyDescent="0.2">
      <c r="B90">
        <v>3</v>
      </c>
      <c r="C90">
        <v>8</v>
      </c>
      <c r="D90">
        <v>322</v>
      </c>
      <c r="E90">
        <v>103085.64</v>
      </c>
      <c r="F90">
        <f t="shared" si="4"/>
        <v>111676.10999999999</v>
      </c>
      <c r="H90">
        <v>3</v>
      </c>
      <c r="I90">
        <v>8</v>
      </c>
      <c r="J90">
        <v>328</v>
      </c>
      <c r="K90">
        <v>101240.5</v>
      </c>
      <c r="L90" s="39">
        <v>109677.20833333333</v>
      </c>
      <c r="N90">
        <v>3</v>
      </c>
      <c r="O90">
        <v>8</v>
      </c>
      <c r="P90">
        <v>193</v>
      </c>
    </row>
    <row r="91" spans="2:16" x14ac:dyDescent="0.2">
      <c r="B91">
        <v>3</v>
      </c>
      <c r="C91">
        <v>9</v>
      </c>
      <c r="D91">
        <v>183</v>
      </c>
      <c r="E91">
        <v>39122.769999999997</v>
      </c>
      <c r="F91">
        <f t="shared" si="4"/>
        <v>42383.000833333324</v>
      </c>
      <c r="H91">
        <v>3</v>
      </c>
      <c r="I91">
        <v>9</v>
      </c>
      <c r="J91">
        <v>183</v>
      </c>
      <c r="K91">
        <v>36410.879999999997</v>
      </c>
      <c r="L91" s="39">
        <v>39445.119999999995</v>
      </c>
      <c r="N91">
        <v>3</v>
      </c>
      <c r="O91">
        <v>9</v>
      </c>
      <c r="P91">
        <v>119</v>
      </c>
    </row>
    <row r="92" spans="2:16" x14ac:dyDescent="0.2">
      <c r="B92">
        <v>3</v>
      </c>
      <c r="C92">
        <v>10</v>
      </c>
      <c r="D92">
        <v>282</v>
      </c>
      <c r="E92">
        <v>73519.710000000006</v>
      </c>
      <c r="F92">
        <f t="shared" si="4"/>
        <v>79646.352500000008</v>
      </c>
      <c r="H92">
        <v>3</v>
      </c>
      <c r="I92">
        <v>10</v>
      </c>
      <c r="J92">
        <v>299</v>
      </c>
      <c r="K92">
        <v>76419.38</v>
      </c>
      <c r="L92" s="39">
        <v>82787.661666666667</v>
      </c>
      <c r="N92">
        <v>3</v>
      </c>
      <c r="O92">
        <v>10</v>
      </c>
      <c r="P92">
        <v>179</v>
      </c>
    </row>
    <row r="93" spans="2:16" x14ac:dyDescent="0.2">
      <c r="B93">
        <v>3</v>
      </c>
      <c r="C93">
        <v>11</v>
      </c>
      <c r="D93">
        <v>39</v>
      </c>
      <c r="E93">
        <v>5738.79</v>
      </c>
      <c r="F93">
        <f t="shared" si="4"/>
        <v>6217.0224999999991</v>
      </c>
      <c r="H93">
        <v>3</v>
      </c>
      <c r="I93">
        <v>11</v>
      </c>
      <c r="J93">
        <v>39</v>
      </c>
      <c r="K93">
        <v>4782.07</v>
      </c>
      <c r="L93" s="39">
        <v>5180.5758333333333</v>
      </c>
      <c r="N93">
        <v>3</v>
      </c>
      <c r="O93">
        <v>11</v>
      </c>
      <c r="P93">
        <v>26</v>
      </c>
    </row>
    <row r="94" spans="2:16" x14ac:dyDescent="0.2">
      <c r="B94">
        <v>3</v>
      </c>
      <c r="C94">
        <v>12</v>
      </c>
      <c r="D94">
        <v>417</v>
      </c>
      <c r="E94">
        <v>115777.16</v>
      </c>
      <c r="F94">
        <f t="shared" si="4"/>
        <v>125425.25666666667</v>
      </c>
      <c r="H94">
        <v>3</v>
      </c>
      <c r="I94">
        <v>12</v>
      </c>
      <c r="J94">
        <v>427</v>
      </c>
      <c r="K94">
        <v>110335.25</v>
      </c>
      <c r="L94" s="39">
        <v>119529.85416666667</v>
      </c>
      <c r="N94">
        <v>3</v>
      </c>
      <c r="O94">
        <v>12</v>
      </c>
      <c r="P94">
        <v>243</v>
      </c>
    </row>
    <row r="95" spans="2:16" x14ac:dyDescent="0.2">
      <c r="B95">
        <v>3</v>
      </c>
      <c r="C95">
        <v>13</v>
      </c>
      <c r="D95">
        <v>371</v>
      </c>
      <c r="E95">
        <v>142189.92000000001</v>
      </c>
      <c r="F95">
        <f t="shared" si="4"/>
        <v>154039.08000000002</v>
      </c>
      <c r="H95">
        <v>3</v>
      </c>
      <c r="I95">
        <v>13</v>
      </c>
      <c r="J95">
        <v>387</v>
      </c>
      <c r="K95">
        <v>146545.85999999999</v>
      </c>
      <c r="L95" s="39">
        <v>158758.01499999998</v>
      </c>
      <c r="N95">
        <v>3</v>
      </c>
      <c r="O95">
        <v>13</v>
      </c>
      <c r="P95">
        <v>219</v>
      </c>
    </row>
    <row r="96" spans="2:16" x14ac:dyDescent="0.2">
      <c r="B96">
        <v>3</v>
      </c>
      <c r="C96">
        <v>14</v>
      </c>
      <c r="D96">
        <v>42</v>
      </c>
      <c r="E96">
        <v>7236.62</v>
      </c>
      <c r="F96">
        <f t="shared" si="4"/>
        <v>7839.6716666666662</v>
      </c>
      <c r="H96">
        <v>3</v>
      </c>
      <c r="I96">
        <v>14</v>
      </c>
      <c r="J96">
        <v>45</v>
      </c>
      <c r="K96">
        <v>7000.96</v>
      </c>
      <c r="L96" s="39">
        <v>7584.373333333333</v>
      </c>
      <c r="N96">
        <v>3</v>
      </c>
      <c r="O96">
        <v>14</v>
      </c>
      <c r="P96">
        <v>27</v>
      </c>
    </row>
    <row r="97" spans="2:16" x14ac:dyDescent="0.2">
      <c r="B97">
        <v>3</v>
      </c>
      <c r="C97">
        <v>15</v>
      </c>
      <c r="D97">
        <v>660</v>
      </c>
      <c r="E97">
        <v>212712.71</v>
      </c>
      <c r="F97">
        <f t="shared" si="4"/>
        <v>230438.76916666664</v>
      </c>
      <c r="H97">
        <v>3</v>
      </c>
      <c r="I97">
        <v>15</v>
      </c>
      <c r="J97">
        <v>673</v>
      </c>
      <c r="K97">
        <v>197411.18</v>
      </c>
      <c r="L97" s="39">
        <v>213862.11166666666</v>
      </c>
      <c r="N97">
        <v>3</v>
      </c>
      <c r="O97" s="117">
        <v>15</v>
      </c>
      <c r="P97">
        <v>403</v>
      </c>
    </row>
    <row r="98" spans="2:16" x14ac:dyDescent="0.2">
      <c r="B98">
        <v>3</v>
      </c>
      <c r="C98">
        <v>16</v>
      </c>
      <c r="D98">
        <v>1118</v>
      </c>
      <c r="E98">
        <v>324551.01</v>
      </c>
      <c r="F98">
        <f t="shared" si="4"/>
        <v>351596.92749999999</v>
      </c>
      <c r="H98">
        <v>3</v>
      </c>
      <c r="I98">
        <v>16</v>
      </c>
      <c r="J98">
        <v>1153</v>
      </c>
      <c r="K98">
        <v>314991.40999999997</v>
      </c>
      <c r="L98" s="39">
        <v>341240.69416666665</v>
      </c>
      <c r="N98">
        <v>3</v>
      </c>
      <c r="O98">
        <v>16</v>
      </c>
      <c r="P98">
        <v>648</v>
      </c>
    </row>
    <row r="99" spans="2:16" x14ac:dyDescent="0.2">
      <c r="B99">
        <v>3</v>
      </c>
      <c r="C99">
        <v>17</v>
      </c>
      <c r="D99">
        <v>85</v>
      </c>
      <c r="E99">
        <v>13635.88</v>
      </c>
      <c r="F99">
        <f t="shared" si="4"/>
        <v>14772.203333333331</v>
      </c>
      <c r="H99">
        <v>3</v>
      </c>
      <c r="I99">
        <v>17</v>
      </c>
      <c r="J99">
        <v>86</v>
      </c>
      <c r="K99">
        <v>13883.07</v>
      </c>
      <c r="L99" s="39">
        <v>15039.9925</v>
      </c>
      <c r="N99">
        <v>3</v>
      </c>
      <c r="O99">
        <v>17</v>
      </c>
      <c r="P99">
        <v>55</v>
      </c>
    </row>
    <row r="100" spans="2:16" x14ac:dyDescent="0.2">
      <c r="B100">
        <v>3</v>
      </c>
      <c r="C100">
        <v>18</v>
      </c>
      <c r="D100">
        <v>180</v>
      </c>
      <c r="E100">
        <v>31455.58</v>
      </c>
      <c r="F100">
        <f t="shared" si="4"/>
        <v>34076.878333333334</v>
      </c>
      <c r="H100">
        <v>3</v>
      </c>
      <c r="I100">
        <v>18</v>
      </c>
      <c r="J100">
        <v>182</v>
      </c>
      <c r="K100">
        <v>31173.88</v>
      </c>
      <c r="L100" s="39">
        <v>33771.703333333331</v>
      </c>
      <c r="N100">
        <v>3</v>
      </c>
      <c r="O100">
        <v>18</v>
      </c>
      <c r="P100">
        <v>96</v>
      </c>
    </row>
    <row r="101" spans="2:16" x14ac:dyDescent="0.2">
      <c r="B101">
        <v>3</v>
      </c>
      <c r="C101">
        <v>19</v>
      </c>
      <c r="D101">
        <v>191</v>
      </c>
      <c r="E101">
        <v>39580.99</v>
      </c>
      <c r="F101">
        <f t="shared" ref="F101:F106" si="5">E101*(13/12)</f>
        <v>42879.405833333331</v>
      </c>
      <c r="H101">
        <v>3</v>
      </c>
      <c r="I101">
        <v>19</v>
      </c>
      <c r="J101">
        <v>186</v>
      </c>
      <c r="K101">
        <v>37712.120000000003</v>
      </c>
      <c r="L101" s="39">
        <v>40854.796666666669</v>
      </c>
      <c r="N101">
        <v>3</v>
      </c>
      <c r="O101">
        <v>19</v>
      </c>
      <c r="P101">
        <v>100</v>
      </c>
    </row>
    <row r="102" spans="2:16" x14ac:dyDescent="0.2">
      <c r="B102">
        <v>3</v>
      </c>
      <c r="C102">
        <v>20</v>
      </c>
      <c r="D102">
        <v>92</v>
      </c>
      <c r="E102">
        <v>23039.86</v>
      </c>
      <c r="F102">
        <f t="shared" si="5"/>
        <v>24959.848333333332</v>
      </c>
      <c r="H102">
        <v>3</v>
      </c>
      <c r="I102">
        <v>20</v>
      </c>
      <c r="J102">
        <v>91</v>
      </c>
      <c r="K102">
        <v>23391.200000000001</v>
      </c>
      <c r="L102" s="39">
        <v>25340.466666666671</v>
      </c>
      <c r="N102">
        <v>3</v>
      </c>
      <c r="O102">
        <v>20</v>
      </c>
      <c r="P102">
        <v>68</v>
      </c>
    </row>
    <row r="103" spans="2:16" x14ac:dyDescent="0.2">
      <c r="B103">
        <v>3</v>
      </c>
      <c r="C103">
        <v>21</v>
      </c>
      <c r="D103">
        <v>337</v>
      </c>
      <c r="E103">
        <v>68986.17</v>
      </c>
      <c r="F103">
        <f t="shared" si="5"/>
        <v>74735.017499999987</v>
      </c>
      <c r="H103">
        <v>3</v>
      </c>
      <c r="I103">
        <v>21</v>
      </c>
      <c r="J103">
        <v>333</v>
      </c>
      <c r="K103">
        <v>64179.97</v>
      </c>
      <c r="L103" s="39">
        <v>69528.300833333327</v>
      </c>
      <c r="N103">
        <v>3</v>
      </c>
      <c r="O103">
        <v>21</v>
      </c>
      <c r="P103">
        <v>199</v>
      </c>
    </row>
    <row r="104" spans="2:16" x14ac:dyDescent="0.2">
      <c r="B104">
        <v>3</v>
      </c>
      <c r="C104">
        <v>22</v>
      </c>
      <c r="D104">
        <v>320</v>
      </c>
      <c r="E104">
        <v>61116.44</v>
      </c>
      <c r="F104">
        <f t="shared" si="5"/>
        <v>66209.476666666669</v>
      </c>
      <c r="H104">
        <v>3</v>
      </c>
      <c r="I104">
        <v>22</v>
      </c>
      <c r="J104">
        <v>318</v>
      </c>
      <c r="K104">
        <v>58260.12</v>
      </c>
      <c r="L104" s="39">
        <v>63115.130000000005</v>
      </c>
      <c r="N104">
        <v>3</v>
      </c>
      <c r="O104">
        <v>22</v>
      </c>
      <c r="P104">
        <v>206</v>
      </c>
    </row>
    <row r="105" spans="2:16" x14ac:dyDescent="0.2">
      <c r="B105">
        <v>3</v>
      </c>
      <c r="C105">
        <v>23</v>
      </c>
      <c r="D105">
        <v>144</v>
      </c>
      <c r="E105">
        <v>32146.45</v>
      </c>
      <c r="F105">
        <f t="shared" si="5"/>
        <v>34825.320833333331</v>
      </c>
      <c r="H105">
        <v>3</v>
      </c>
      <c r="I105">
        <v>23</v>
      </c>
      <c r="J105">
        <v>147</v>
      </c>
      <c r="K105">
        <v>31929.29</v>
      </c>
      <c r="L105" s="39">
        <v>34590.064166666671</v>
      </c>
      <c r="N105">
        <v>3</v>
      </c>
      <c r="O105">
        <v>23</v>
      </c>
      <c r="P105">
        <v>93</v>
      </c>
    </row>
    <row r="106" spans="2:16" x14ac:dyDescent="0.2">
      <c r="B106">
        <v>3</v>
      </c>
      <c r="C106">
        <v>30</v>
      </c>
      <c r="D106">
        <v>1377</v>
      </c>
      <c r="E106">
        <v>378695.02</v>
      </c>
      <c r="F106">
        <f t="shared" si="5"/>
        <v>410252.93833333335</v>
      </c>
      <c r="H106">
        <v>3</v>
      </c>
      <c r="I106">
        <v>30</v>
      </c>
      <c r="J106">
        <v>1418</v>
      </c>
      <c r="K106">
        <v>366992.19</v>
      </c>
      <c r="L106" s="39">
        <v>397574.8725</v>
      </c>
      <c r="N106">
        <v>3</v>
      </c>
      <c r="O106">
        <v>30</v>
      </c>
      <c r="P106">
        <v>868</v>
      </c>
    </row>
  </sheetData>
  <pageMargins left="0.7" right="0.7" top="0.75" bottom="0.75" header="0.3" footer="0.3"/>
  <pageSetup orientation="portrait" horizontalDpi="300" verticalDpi="30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zoomScale="90" zoomScaleNormal="90" workbookViewId="0">
      <selection activeCell="Q14" sqref="Q14"/>
    </sheetView>
  </sheetViews>
  <sheetFormatPr defaultRowHeight="15" x14ac:dyDescent="0.2"/>
  <cols>
    <col min="11" max="14" width="12" customWidth="1"/>
    <col min="16" max="16" width="6.88671875" customWidth="1"/>
    <col min="26" max="26" width="12.33203125" customWidth="1"/>
    <col min="27" max="27" width="12.88671875" customWidth="1"/>
    <col min="28" max="28" width="11.33203125" customWidth="1"/>
    <col min="29" max="29" width="12" customWidth="1"/>
  </cols>
  <sheetData>
    <row r="1" spans="1:14" ht="15.75" x14ac:dyDescent="0.25">
      <c r="D1" s="13" t="s">
        <v>94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49</v>
      </c>
      <c r="D4">
        <v>53</v>
      </c>
      <c r="E4">
        <v>192</v>
      </c>
      <c r="F4" s="95">
        <f>SUM(C4:E4)</f>
        <v>294</v>
      </c>
      <c r="G4">
        <v>27</v>
      </c>
      <c r="H4">
        <v>28</v>
      </c>
      <c r="I4">
        <v>118</v>
      </c>
      <c r="J4" s="95">
        <f>SUM(G4:I4)</f>
        <v>173</v>
      </c>
      <c r="K4" s="118">
        <v>8560.3266666666659</v>
      </c>
      <c r="L4" s="39">
        <v>13058.229166666666</v>
      </c>
      <c r="M4" s="39">
        <v>33983.332499999997</v>
      </c>
      <c r="N4" s="98">
        <f>SUM(K4:M4)</f>
        <v>55601.888333333329</v>
      </c>
    </row>
    <row r="5" spans="1:14" x14ac:dyDescent="0.2">
      <c r="A5" s="4">
        <v>2</v>
      </c>
      <c r="B5" s="15" t="s">
        <v>5</v>
      </c>
      <c r="C5">
        <v>107</v>
      </c>
      <c r="D5">
        <v>76</v>
      </c>
      <c r="E5">
        <v>307</v>
      </c>
      <c r="F5" s="95">
        <f t="shared" ref="F5:F27" si="0">SUM(C5:E5)</f>
        <v>490</v>
      </c>
      <c r="G5">
        <v>65</v>
      </c>
      <c r="H5">
        <v>42</v>
      </c>
      <c r="I5">
        <v>174</v>
      </c>
      <c r="J5" s="95">
        <f t="shared" ref="J5:J27" si="1">SUM(G5:I5)</f>
        <v>281</v>
      </c>
      <c r="K5" s="118">
        <v>38696.601666666669</v>
      </c>
      <c r="L5" s="39">
        <v>24003.145833333332</v>
      </c>
      <c r="M5" s="39">
        <v>90318.052499999991</v>
      </c>
      <c r="N5" s="98">
        <f t="shared" ref="N5:N26" si="2">SUM(K5:M5)</f>
        <v>153017.79999999999</v>
      </c>
    </row>
    <row r="6" spans="1:14" x14ac:dyDescent="0.2">
      <c r="A6" s="4">
        <v>3</v>
      </c>
      <c r="B6" s="15" t="s">
        <v>6</v>
      </c>
      <c r="C6">
        <v>1056</v>
      </c>
      <c r="D6">
        <v>272</v>
      </c>
      <c r="E6">
        <v>1428</v>
      </c>
      <c r="F6" s="95">
        <f t="shared" si="0"/>
        <v>2756</v>
      </c>
      <c r="G6">
        <v>578</v>
      </c>
      <c r="H6">
        <v>177</v>
      </c>
      <c r="I6">
        <v>877</v>
      </c>
      <c r="J6" s="95">
        <f t="shared" si="1"/>
        <v>1632</v>
      </c>
      <c r="K6" s="118">
        <v>453063.14083333337</v>
      </c>
      <c r="L6" s="39">
        <v>110970.70833333333</v>
      </c>
      <c r="M6" s="39">
        <v>473130.53666666668</v>
      </c>
      <c r="N6" s="98">
        <f t="shared" si="2"/>
        <v>1037164.3858333335</v>
      </c>
    </row>
    <row r="7" spans="1:14" x14ac:dyDescent="0.2">
      <c r="A7" s="4">
        <v>4</v>
      </c>
      <c r="B7" s="15" t="s">
        <v>7</v>
      </c>
      <c r="C7">
        <v>40</v>
      </c>
      <c r="D7">
        <v>14</v>
      </c>
      <c r="E7">
        <v>163</v>
      </c>
      <c r="F7" s="95">
        <f t="shared" si="0"/>
        <v>217</v>
      </c>
      <c r="G7">
        <v>21</v>
      </c>
      <c r="H7">
        <v>8</v>
      </c>
      <c r="I7">
        <v>93</v>
      </c>
      <c r="J7" s="95">
        <f t="shared" si="1"/>
        <v>122</v>
      </c>
      <c r="K7" s="118">
        <v>17593.625833333335</v>
      </c>
      <c r="L7" s="39">
        <v>3730.7400000000002</v>
      </c>
      <c r="M7" s="39">
        <v>48466.491666666669</v>
      </c>
      <c r="N7" s="98">
        <f t="shared" si="2"/>
        <v>69790.857500000013</v>
      </c>
    </row>
    <row r="8" spans="1:14" x14ac:dyDescent="0.2">
      <c r="A8" s="4">
        <v>5</v>
      </c>
      <c r="B8" s="15" t="s">
        <v>8</v>
      </c>
      <c r="C8">
        <v>52</v>
      </c>
      <c r="D8">
        <v>10</v>
      </c>
      <c r="E8">
        <v>117</v>
      </c>
      <c r="F8" s="95">
        <f t="shared" si="0"/>
        <v>179</v>
      </c>
      <c r="G8">
        <v>33</v>
      </c>
      <c r="H8">
        <v>8</v>
      </c>
      <c r="I8">
        <v>69</v>
      </c>
      <c r="J8" s="95">
        <f t="shared" si="1"/>
        <v>110</v>
      </c>
      <c r="K8" s="118">
        <v>15409.929166666667</v>
      </c>
      <c r="L8" s="39">
        <v>3581.0558333333333</v>
      </c>
      <c r="M8" s="39">
        <v>25281.197499999998</v>
      </c>
      <c r="N8" s="98">
        <f t="shared" si="2"/>
        <v>44272.182499999995</v>
      </c>
    </row>
    <row r="9" spans="1:14" x14ac:dyDescent="0.2">
      <c r="A9" s="4">
        <v>6</v>
      </c>
      <c r="B9" s="15" t="s">
        <v>9</v>
      </c>
      <c r="C9">
        <v>50</v>
      </c>
      <c r="D9">
        <v>43</v>
      </c>
      <c r="E9">
        <v>228</v>
      </c>
      <c r="F9" s="95">
        <f t="shared" si="0"/>
        <v>321</v>
      </c>
      <c r="G9">
        <v>26</v>
      </c>
      <c r="H9">
        <v>22</v>
      </c>
      <c r="I9">
        <v>153</v>
      </c>
      <c r="J9" s="95">
        <f t="shared" si="1"/>
        <v>201</v>
      </c>
      <c r="K9" s="118">
        <v>22039.0625</v>
      </c>
      <c r="L9" s="39">
        <v>14025.158333333333</v>
      </c>
      <c r="M9" s="39">
        <v>61928.57666666666</v>
      </c>
      <c r="N9" s="98">
        <f t="shared" si="2"/>
        <v>97992.797499999986</v>
      </c>
    </row>
    <row r="10" spans="1:14" x14ac:dyDescent="0.2">
      <c r="A10" s="4">
        <v>7</v>
      </c>
      <c r="B10" s="15" t="s">
        <v>10</v>
      </c>
      <c r="C10">
        <v>116</v>
      </c>
      <c r="D10">
        <v>38</v>
      </c>
      <c r="E10">
        <v>160</v>
      </c>
      <c r="F10" s="95">
        <f t="shared" si="0"/>
        <v>314</v>
      </c>
      <c r="G10">
        <v>64</v>
      </c>
      <c r="H10">
        <v>21</v>
      </c>
      <c r="I10">
        <v>92</v>
      </c>
      <c r="J10" s="95">
        <f t="shared" si="1"/>
        <v>177</v>
      </c>
      <c r="K10" s="118">
        <v>39977.979166666664</v>
      </c>
      <c r="L10" s="39">
        <v>10944.689166666669</v>
      </c>
      <c r="M10" s="39">
        <v>41751.883333333331</v>
      </c>
      <c r="N10" s="98">
        <f t="shared" si="2"/>
        <v>92674.551666666666</v>
      </c>
    </row>
    <row r="11" spans="1:14" x14ac:dyDescent="0.2">
      <c r="A11" s="4">
        <v>8</v>
      </c>
      <c r="B11" s="15" t="s">
        <v>11</v>
      </c>
      <c r="C11">
        <v>122</v>
      </c>
      <c r="D11">
        <v>32</v>
      </c>
      <c r="E11">
        <v>309</v>
      </c>
      <c r="F11" s="95">
        <f t="shared" si="0"/>
        <v>463</v>
      </c>
      <c r="G11">
        <v>70</v>
      </c>
      <c r="H11">
        <v>19</v>
      </c>
      <c r="I11">
        <v>177</v>
      </c>
      <c r="J11" s="95">
        <f t="shared" si="1"/>
        <v>266</v>
      </c>
      <c r="K11" s="118">
        <v>46363.091666666667</v>
      </c>
      <c r="L11" s="39">
        <v>11753.332499999999</v>
      </c>
      <c r="M11" s="39">
        <v>97845.236666666649</v>
      </c>
      <c r="N11" s="98">
        <f>SUM(K11:M11)</f>
        <v>155961.66083333333</v>
      </c>
    </row>
    <row r="12" spans="1:14" x14ac:dyDescent="0.2">
      <c r="A12" s="4">
        <v>9</v>
      </c>
      <c r="B12" s="15" t="s">
        <v>12</v>
      </c>
      <c r="C12">
        <v>31</v>
      </c>
      <c r="D12">
        <v>37</v>
      </c>
      <c r="E12">
        <v>169</v>
      </c>
      <c r="F12" s="95">
        <f t="shared" si="0"/>
        <v>237</v>
      </c>
      <c r="G12">
        <v>19</v>
      </c>
      <c r="H12">
        <v>20</v>
      </c>
      <c r="I12">
        <v>109</v>
      </c>
      <c r="J12" s="95">
        <f t="shared" si="1"/>
        <v>148</v>
      </c>
      <c r="K12" s="118">
        <v>10671.429166666667</v>
      </c>
      <c r="L12" s="39">
        <v>11585.166666666666</v>
      </c>
      <c r="M12" s="39">
        <v>37739.075833333329</v>
      </c>
      <c r="N12" s="98">
        <f t="shared" si="2"/>
        <v>59995.671666666662</v>
      </c>
    </row>
    <row r="13" spans="1:14" x14ac:dyDescent="0.2">
      <c r="A13" s="4">
        <v>10</v>
      </c>
      <c r="B13" s="15" t="s">
        <v>13</v>
      </c>
      <c r="C13">
        <v>125</v>
      </c>
      <c r="D13">
        <v>24</v>
      </c>
      <c r="E13">
        <v>292</v>
      </c>
      <c r="F13" s="95">
        <f t="shared" si="0"/>
        <v>441</v>
      </c>
      <c r="G13">
        <v>67</v>
      </c>
      <c r="H13">
        <v>13</v>
      </c>
      <c r="I13">
        <v>170</v>
      </c>
      <c r="J13" s="95">
        <f t="shared" si="1"/>
        <v>250</v>
      </c>
      <c r="K13" s="118">
        <v>49981.880000000005</v>
      </c>
      <c r="L13" s="39">
        <v>6516.4666666666662</v>
      </c>
      <c r="M13" s="39">
        <v>73533.33</v>
      </c>
      <c r="N13" s="98">
        <f t="shared" si="2"/>
        <v>130031.67666666667</v>
      </c>
    </row>
    <row r="14" spans="1:14" x14ac:dyDescent="0.2">
      <c r="A14" s="4">
        <v>11</v>
      </c>
      <c r="B14" s="15" t="s">
        <v>14</v>
      </c>
      <c r="C14">
        <v>6</v>
      </c>
      <c r="D14">
        <v>6</v>
      </c>
      <c r="E14">
        <v>32</v>
      </c>
      <c r="F14" s="95">
        <f t="shared" si="0"/>
        <v>44</v>
      </c>
      <c r="G14">
        <v>3</v>
      </c>
      <c r="H14">
        <v>5</v>
      </c>
      <c r="I14">
        <v>21</v>
      </c>
      <c r="J14" s="95">
        <f t="shared" si="1"/>
        <v>29</v>
      </c>
      <c r="K14" s="118">
        <v>1123.8716666666667</v>
      </c>
      <c r="L14" s="39">
        <v>895.00666666666666</v>
      </c>
      <c r="M14" s="39">
        <v>4791.7133333333331</v>
      </c>
      <c r="N14" s="98">
        <f t="shared" si="2"/>
        <v>6810.5916666666662</v>
      </c>
    </row>
    <row r="15" spans="1:14" x14ac:dyDescent="0.2">
      <c r="A15" s="4">
        <v>12</v>
      </c>
      <c r="B15" s="15" t="s">
        <v>15</v>
      </c>
      <c r="C15">
        <v>142</v>
      </c>
      <c r="D15">
        <v>114</v>
      </c>
      <c r="E15">
        <v>383</v>
      </c>
      <c r="F15" s="95">
        <f t="shared" si="0"/>
        <v>639</v>
      </c>
      <c r="G15">
        <v>75</v>
      </c>
      <c r="H15">
        <v>63</v>
      </c>
      <c r="I15">
        <v>219</v>
      </c>
      <c r="J15" s="95">
        <f t="shared" si="1"/>
        <v>357</v>
      </c>
      <c r="K15" s="118">
        <v>50776.46166666667</v>
      </c>
      <c r="L15" s="39">
        <v>41012.854999999996</v>
      </c>
      <c r="M15" s="39">
        <v>110594.57500000001</v>
      </c>
      <c r="N15" s="98">
        <f t="shared" si="2"/>
        <v>202383.89166666666</v>
      </c>
    </row>
    <row r="16" spans="1:14" x14ac:dyDescent="0.2">
      <c r="A16" s="4">
        <v>13</v>
      </c>
      <c r="B16" s="15" t="s">
        <v>16</v>
      </c>
      <c r="C16">
        <v>225</v>
      </c>
      <c r="D16">
        <v>62</v>
      </c>
      <c r="E16">
        <v>350</v>
      </c>
      <c r="F16" s="95">
        <f t="shared" si="0"/>
        <v>637</v>
      </c>
      <c r="G16">
        <v>127</v>
      </c>
      <c r="H16">
        <v>31</v>
      </c>
      <c r="I16">
        <v>195</v>
      </c>
      <c r="J16" s="95">
        <f t="shared" si="1"/>
        <v>353</v>
      </c>
      <c r="K16" s="118">
        <v>131294.56166666668</v>
      </c>
      <c r="L16" s="39">
        <v>29496.91333333333</v>
      </c>
      <c r="M16" s="39">
        <v>144009.81833333336</v>
      </c>
      <c r="N16" s="98">
        <f t="shared" si="2"/>
        <v>304801.29333333333</v>
      </c>
    </row>
    <row r="17" spans="1:14" x14ac:dyDescent="0.2">
      <c r="A17" s="4">
        <v>14</v>
      </c>
      <c r="B17" s="15" t="s">
        <v>17</v>
      </c>
      <c r="C17">
        <v>11</v>
      </c>
      <c r="D17">
        <v>10</v>
      </c>
      <c r="E17">
        <v>45</v>
      </c>
      <c r="F17" s="95">
        <f t="shared" si="0"/>
        <v>66</v>
      </c>
      <c r="G17">
        <v>5</v>
      </c>
      <c r="H17">
        <v>6</v>
      </c>
      <c r="I17">
        <v>25</v>
      </c>
      <c r="J17" s="95">
        <f t="shared" si="1"/>
        <v>36</v>
      </c>
      <c r="K17" s="118">
        <v>2258.2733333333331</v>
      </c>
      <c r="L17" s="39">
        <v>2249</v>
      </c>
      <c r="M17" s="39">
        <v>7654.3675000000003</v>
      </c>
      <c r="N17" s="98">
        <f t="shared" si="2"/>
        <v>12161.640833333333</v>
      </c>
    </row>
    <row r="18" spans="1:14" x14ac:dyDescent="0.2">
      <c r="A18" s="4">
        <v>15</v>
      </c>
      <c r="B18" s="15" t="s">
        <v>18</v>
      </c>
      <c r="C18">
        <v>404</v>
      </c>
      <c r="D18">
        <v>169</v>
      </c>
      <c r="E18">
        <v>575</v>
      </c>
      <c r="F18" s="95">
        <f t="shared" si="0"/>
        <v>1148</v>
      </c>
      <c r="G18">
        <v>248</v>
      </c>
      <c r="H18">
        <v>90</v>
      </c>
      <c r="I18">
        <v>344</v>
      </c>
      <c r="J18" s="95">
        <f t="shared" si="1"/>
        <v>682</v>
      </c>
      <c r="K18" s="118">
        <v>220529.10750000001</v>
      </c>
      <c r="L18" s="39">
        <v>73321.17</v>
      </c>
      <c r="M18" s="39">
        <v>197099.20750000002</v>
      </c>
      <c r="N18" s="98">
        <f t="shared" si="2"/>
        <v>490949.48500000004</v>
      </c>
    </row>
    <row r="19" spans="1:14" x14ac:dyDescent="0.2">
      <c r="A19" s="4">
        <v>16</v>
      </c>
      <c r="B19" s="15" t="s">
        <v>19</v>
      </c>
      <c r="C19">
        <v>1061</v>
      </c>
      <c r="D19">
        <v>245</v>
      </c>
      <c r="E19">
        <v>1020</v>
      </c>
      <c r="F19" s="95">
        <f t="shared" si="0"/>
        <v>2326</v>
      </c>
      <c r="G19">
        <v>585</v>
      </c>
      <c r="H19">
        <v>135</v>
      </c>
      <c r="I19">
        <v>580</v>
      </c>
      <c r="J19" s="95">
        <f t="shared" si="1"/>
        <v>1300</v>
      </c>
      <c r="K19" s="118">
        <v>471314.81583333336</v>
      </c>
      <c r="L19" s="39">
        <v>87992.222499999989</v>
      </c>
      <c r="M19" s="39">
        <v>315950.14749999996</v>
      </c>
      <c r="N19" s="98">
        <f t="shared" si="2"/>
        <v>875257.18583333329</v>
      </c>
    </row>
    <row r="20" spans="1:14" x14ac:dyDescent="0.2">
      <c r="A20" s="4">
        <v>17</v>
      </c>
      <c r="B20" s="15" t="s">
        <v>20</v>
      </c>
      <c r="C20">
        <v>13</v>
      </c>
      <c r="D20">
        <v>4</v>
      </c>
      <c r="E20">
        <v>80</v>
      </c>
      <c r="F20" s="95">
        <f t="shared" si="0"/>
        <v>97</v>
      </c>
      <c r="G20">
        <v>9</v>
      </c>
      <c r="H20">
        <v>4</v>
      </c>
      <c r="I20">
        <v>51</v>
      </c>
      <c r="J20" s="95">
        <f t="shared" si="1"/>
        <v>64</v>
      </c>
      <c r="K20" s="118">
        <v>3710.5683333333332</v>
      </c>
      <c r="L20" s="39">
        <v>535.16666666666663</v>
      </c>
      <c r="M20" s="39">
        <v>13725.410833333333</v>
      </c>
      <c r="N20" s="98">
        <f t="shared" si="2"/>
        <v>17971.145833333332</v>
      </c>
    </row>
    <row r="21" spans="1:14" x14ac:dyDescent="0.2">
      <c r="A21" s="4">
        <v>18</v>
      </c>
      <c r="B21" s="15" t="s">
        <v>21</v>
      </c>
      <c r="C21">
        <v>90</v>
      </c>
      <c r="D21">
        <v>52</v>
      </c>
      <c r="E21">
        <v>153</v>
      </c>
      <c r="F21" s="95">
        <f t="shared" si="0"/>
        <v>295</v>
      </c>
      <c r="G21">
        <v>44</v>
      </c>
      <c r="H21">
        <v>31</v>
      </c>
      <c r="I21">
        <v>84</v>
      </c>
      <c r="J21" s="95">
        <f t="shared" si="1"/>
        <v>159</v>
      </c>
      <c r="K21" s="118">
        <v>23333.16916666667</v>
      </c>
      <c r="L21" s="39">
        <v>12626.152499999998</v>
      </c>
      <c r="M21" s="39">
        <v>29010.475000000002</v>
      </c>
      <c r="N21" s="98">
        <f t="shared" si="2"/>
        <v>64969.796666666676</v>
      </c>
    </row>
    <row r="22" spans="1:14" x14ac:dyDescent="0.2">
      <c r="A22" s="4">
        <v>19</v>
      </c>
      <c r="B22" s="15" t="s">
        <v>22</v>
      </c>
      <c r="C22">
        <v>72</v>
      </c>
      <c r="D22">
        <v>14</v>
      </c>
      <c r="E22">
        <v>171</v>
      </c>
      <c r="F22" s="95">
        <f t="shared" si="0"/>
        <v>257</v>
      </c>
      <c r="G22">
        <v>40</v>
      </c>
      <c r="H22">
        <v>9</v>
      </c>
      <c r="I22">
        <v>91</v>
      </c>
      <c r="J22" s="95">
        <f t="shared" si="1"/>
        <v>140</v>
      </c>
      <c r="K22" s="118">
        <v>22247.799166666668</v>
      </c>
      <c r="L22" s="39">
        <v>4665.1691666666675</v>
      </c>
      <c r="M22" s="39">
        <v>36661.863333333335</v>
      </c>
      <c r="N22" s="98">
        <f t="shared" si="2"/>
        <v>63574.831666666665</v>
      </c>
    </row>
    <row r="23" spans="1:14" x14ac:dyDescent="0.2">
      <c r="A23" s="4">
        <v>20</v>
      </c>
      <c r="B23" s="16" t="s">
        <v>23</v>
      </c>
      <c r="C23">
        <v>4</v>
      </c>
      <c r="D23">
        <v>7</v>
      </c>
      <c r="E23">
        <v>89</v>
      </c>
      <c r="F23" s="95">
        <f t="shared" si="0"/>
        <v>100</v>
      </c>
      <c r="G23">
        <v>2</v>
      </c>
      <c r="H23">
        <v>5</v>
      </c>
      <c r="I23">
        <v>65</v>
      </c>
      <c r="J23" s="95">
        <f t="shared" si="1"/>
        <v>72</v>
      </c>
      <c r="K23" s="118">
        <v>1545.4399999999998</v>
      </c>
      <c r="L23" s="39">
        <v>1918.2908333333335</v>
      </c>
      <c r="M23" s="39">
        <v>23081.153333333335</v>
      </c>
      <c r="N23" s="98">
        <f t="shared" si="2"/>
        <v>26544.88416666667</v>
      </c>
    </row>
    <row r="24" spans="1:14" x14ac:dyDescent="0.2">
      <c r="A24" s="4">
        <v>21</v>
      </c>
      <c r="B24" s="16" t="s">
        <v>24</v>
      </c>
      <c r="C24">
        <v>95</v>
      </c>
      <c r="D24">
        <v>43</v>
      </c>
      <c r="E24">
        <v>310</v>
      </c>
      <c r="F24" s="95">
        <f t="shared" si="0"/>
        <v>448</v>
      </c>
      <c r="G24">
        <v>51</v>
      </c>
      <c r="H24">
        <v>27</v>
      </c>
      <c r="I24">
        <v>189</v>
      </c>
      <c r="J24" s="95">
        <f t="shared" si="1"/>
        <v>267</v>
      </c>
      <c r="K24" s="118">
        <v>25086.284166666665</v>
      </c>
      <c r="L24" s="39">
        <v>9941.1541666666672</v>
      </c>
      <c r="M24" s="39">
        <v>69231.164166666669</v>
      </c>
      <c r="N24" s="98">
        <f t="shared" si="2"/>
        <v>104258.60250000001</v>
      </c>
    </row>
    <row r="25" spans="1:14" x14ac:dyDescent="0.2">
      <c r="A25" s="4">
        <v>22</v>
      </c>
      <c r="B25" s="15" t="s">
        <v>25</v>
      </c>
      <c r="C25">
        <v>123</v>
      </c>
      <c r="D25">
        <v>40</v>
      </c>
      <c r="E25">
        <v>323</v>
      </c>
      <c r="F25" s="95">
        <f t="shared" si="0"/>
        <v>486</v>
      </c>
      <c r="G25">
        <v>74</v>
      </c>
      <c r="H25">
        <v>27</v>
      </c>
      <c r="I25">
        <v>201</v>
      </c>
      <c r="J25" s="95">
        <f t="shared" si="1"/>
        <v>302</v>
      </c>
      <c r="K25" s="118">
        <v>30828.817500000001</v>
      </c>
      <c r="L25" s="39">
        <v>10059.833333333334</v>
      </c>
      <c r="M25" s="39">
        <v>62314.839166666665</v>
      </c>
      <c r="N25" s="98">
        <f t="shared" si="2"/>
        <v>103203.48999999999</v>
      </c>
    </row>
    <row r="26" spans="1:14" x14ac:dyDescent="0.2">
      <c r="A26" s="4">
        <v>23</v>
      </c>
      <c r="B26" s="15" t="s">
        <v>26</v>
      </c>
      <c r="C26">
        <v>21</v>
      </c>
      <c r="D26">
        <v>5</v>
      </c>
      <c r="E26">
        <v>143</v>
      </c>
      <c r="F26" s="95">
        <f t="shared" si="0"/>
        <v>169</v>
      </c>
      <c r="G26">
        <v>11</v>
      </c>
      <c r="H26">
        <v>3</v>
      </c>
      <c r="I26">
        <v>89</v>
      </c>
      <c r="J26" s="95">
        <f t="shared" si="1"/>
        <v>103</v>
      </c>
      <c r="K26" s="118">
        <v>5669.7441666666664</v>
      </c>
      <c r="L26" s="39">
        <v>839.32333333333327</v>
      </c>
      <c r="M26" s="39">
        <v>31896.865000000002</v>
      </c>
      <c r="N26" s="98">
        <f t="shared" si="2"/>
        <v>38405.932500000003</v>
      </c>
    </row>
    <row r="27" spans="1:14" x14ac:dyDescent="0.2">
      <c r="A27" s="4">
        <v>30</v>
      </c>
      <c r="B27" s="15" t="s">
        <v>27</v>
      </c>
      <c r="C27">
        <v>3261</v>
      </c>
      <c r="D27">
        <v>877</v>
      </c>
      <c r="E27">
        <v>1277</v>
      </c>
      <c r="F27" s="95">
        <f t="shared" si="0"/>
        <v>5415</v>
      </c>
      <c r="G27">
        <v>1950</v>
      </c>
      <c r="H27">
        <v>520</v>
      </c>
      <c r="I27">
        <v>782</v>
      </c>
      <c r="J27" s="95">
        <f t="shared" si="1"/>
        <v>3252</v>
      </c>
      <c r="K27" s="39">
        <v>1320743.8291666666</v>
      </c>
      <c r="L27" s="39">
        <v>313437.34500000003</v>
      </c>
      <c r="M27" s="39">
        <v>363704.27166666667</v>
      </c>
      <c r="N27" s="98">
        <f>SUM(K27:M27)</f>
        <v>1997885.4458333333</v>
      </c>
    </row>
    <row r="28" spans="1:14" x14ac:dyDescent="0.2">
      <c r="A28" s="1"/>
      <c r="B28" s="61" t="s">
        <v>3</v>
      </c>
      <c r="C28" s="103">
        <f>SUM(C4:C27)</f>
        <v>7276</v>
      </c>
      <c r="D28" s="103">
        <f>SUM(D4:D27)</f>
        <v>2247</v>
      </c>
      <c r="E28" s="103">
        <f>SUM(E4:E27)</f>
        <v>8316</v>
      </c>
      <c r="F28" s="104">
        <f>SUM(F4:F27)</f>
        <v>17839</v>
      </c>
      <c r="G28" s="103">
        <f t="shared" ref="G28:M28" si="3">SUM(G4:G27)</f>
        <v>4194</v>
      </c>
      <c r="H28" s="103">
        <f>SUM(H4:H27)</f>
        <v>1314</v>
      </c>
      <c r="I28" s="103">
        <f t="shared" si="3"/>
        <v>4968</v>
      </c>
      <c r="J28" s="104">
        <f t="shared" si="3"/>
        <v>10476</v>
      </c>
      <c r="K28" s="105">
        <f>SUM(K4:K27)</f>
        <v>3012819.8099999996</v>
      </c>
      <c r="L28" s="105">
        <f>SUM(L4:L27)</f>
        <v>799158.29499999993</v>
      </c>
      <c r="M28" s="105">
        <f t="shared" si="3"/>
        <v>2393703.585</v>
      </c>
      <c r="N28" s="106">
        <f>SUM(N4:N27)</f>
        <v>6205681.6899999995</v>
      </c>
    </row>
    <row r="35" spans="2:16" x14ac:dyDescent="0.2">
      <c r="B35">
        <v>1</v>
      </c>
      <c r="C35">
        <v>1</v>
      </c>
      <c r="D35">
        <v>49</v>
      </c>
      <c r="E35">
        <v>7901.84</v>
      </c>
      <c r="F35">
        <f>E35*13/12</f>
        <v>8560.3266666666659</v>
      </c>
      <c r="I35">
        <v>1</v>
      </c>
      <c r="J35">
        <v>1</v>
      </c>
      <c r="K35">
        <v>27</v>
      </c>
      <c r="L35" s="39"/>
      <c r="N35">
        <v>1</v>
      </c>
      <c r="O35">
        <v>1</v>
      </c>
      <c r="P35">
        <v>25</v>
      </c>
    </row>
    <row r="36" spans="2:16" x14ac:dyDescent="0.2">
      <c r="B36">
        <v>1</v>
      </c>
      <c r="C36">
        <v>2</v>
      </c>
      <c r="D36">
        <v>107</v>
      </c>
      <c r="E36">
        <v>35719.94</v>
      </c>
      <c r="F36">
        <f t="shared" ref="F36:F99" si="4">E36*13/12</f>
        <v>38696.601666666669</v>
      </c>
      <c r="I36">
        <v>1</v>
      </c>
      <c r="J36">
        <v>2</v>
      </c>
      <c r="K36">
        <v>65</v>
      </c>
      <c r="L36" s="39"/>
      <c r="N36">
        <v>1</v>
      </c>
      <c r="O36">
        <v>2</v>
      </c>
      <c r="P36">
        <v>91</v>
      </c>
    </row>
    <row r="37" spans="2:16" x14ac:dyDescent="0.2">
      <c r="B37">
        <v>1</v>
      </c>
      <c r="C37">
        <v>3</v>
      </c>
      <c r="D37">
        <v>1056</v>
      </c>
      <c r="E37">
        <v>418212.13</v>
      </c>
      <c r="F37">
        <f t="shared" si="4"/>
        <v>453063.14083333337</v>
      </c>
      <c r="I37">
        <v>1</v>
      </c>
      <c r="J37">
        <v>3</v>
      </c>
      <c r="K37">
        <v>578</v>
      </c>
      <c r="L37" s="39"/>
      <c r="N37">
        <v>1</v>
      </c>
      <c r="O37">
        <v>3</v>
      </c>
      <c r="P37">
        <v>646</v>
      </c>
    </row>
    <row r="38" spans="2:16" x14ac:dyDescent="0.2">
      <c r="B38">
        <v>1</v>
      </c>
      <c r="C38">
        <v>4</v>
      </c>
      <c r="D38">
        <v>40</v>
      </c>
      <c r="E38">
        <v>16240.27</v>
      </c>
      <c r="F38">
        <f t="shared" si="4"/>
        <v>17593.625833333335</v>
      </c>
      <c r="I38">
        <v>1</v>
      </c>
      <c r="J38">
        <v>4</v>
      </c>
      <c r="K38">
        <v>21</v>
      </c>
      <c r="L38" s="39"/>
      <c r="N38">
        <v>1</v>
      </c>
      <c r="O38">
        <v>4</v>
      </c>
      <c r="P38">
        <v>21</v>
      </c>
    </row>
    <row r="39" spans="2:16" x14ac:dyDescent="0.2">
      <c r="B39">
        <v>1</v>
      </c>
      <c r="C39">
        <v>5</v>
      </c>
      <c r="D39">
        <v>52</v>
      </c>
      <c r="E39">
        <v>14224.55</v>
      </c>
      <c r="F39">
        <f t="shared" si="4"/>
        <v>15409.929166666667</v>
      </c>
      <c r="I39">
        <v>1</v>
      </c>
      <c r="J39">
        <v>5</v>
      </c>
      <c r="K39">
        <v>33</v>
      </c>
      <c r="L39" s="39"/>
      <c r="N39">
        <v>1</v>
      </c>
      <c r="O39">
        <v>5</v>
      </c>
      <c r="P39">
        <v>31</v>
      </c>
    </row>
    <row r="40" spans="2:16" x14ac:dyDescent="0.2">
      <c r="B40">
        <v>1</v>
      </c>
      <c r="C40">
        <v>6</v>
      </c>
      <c r="D40">
        <v>50</v>
      </c>
      <c r="E40">
        <v>20343.75</v>
      </c>
      <c r="F40">
        <f t="shared" si="4"/>
        <v>22039.0625</v>
      </c>
      <c r="I40">
        <v>1</v>
      </c>
      <c r="J40">
        <v>6</v>
      </c>
      <c r="K40">
        <v>26</v>
      </c>
      <c r="L40" s="39"/>
      <c r="N40">
        <v>1</v>
      </c>
      <c r="O40">
        <v>6</v>
      </c>
      <c r="P40">
        <v>27</v>
      </c>
    </row>
    <row r="41" spans="2:16" x14ac:dyDescent="0.2">
      <c r="B41">
        <v>1</v>
      </c>
      <c r="C41">
        <v>7</v>
      </c>
      <c r="D41">
        <v>116</v>
      </c>
      <c r="E41">
        <v>36902.75</v>
      </c>
      <c r="F41">
        <f t="shared" si="4"/>
        <v>39977.979166666664</v>
      </c>
      <c r="I41">
        <v>1</v>
      </c>
      <c r="J41">
        <v>7</v>
      </c>
      <c r="K41">
        <v>64</v>
      </c>
      <c r="L41" s="39"/>
      <c r="N41">
        <v>1</v>
      </c>
      <c r="O41">
        <v>7</v>
      </c>
      <c r="P41">
        <v>68</v>
      </c>
    </row>
    <row r="42" spans="2:16" x14ac:dyDescent="0.2">
      <c r="B42">
        <v>1</v>
      </c>
      <c r="C42">
        <v>8</v>
      </c>
      <c r="D42">
        <v>122</v>
      </c>
      <c r="E42">
        <v>42796.7</v>
      </c>
      <c r="F42">
        <f t="shared" si="4"/>
        <v>46363.091666666667</v>
      </c>
      <c r="I42">
        <v>1</v>
      </c>
      <c r="J42">
        <v>8</v>
      </c>
      <c r="K42">
        <v>70</v>
      </c>
      <c r="L42" s="39"/>
      <c r="N42">
        <v>1</v>
      </c>
      <c r="O42">
        <v>8</v>
      </c>
      <c r="P42">
        <v>79</v>
      </c>
    </row>
    <row r="43" spans="2:16" x14ac:dyDescent="0.2">
      <c r="B43">
        <v>1</v>
      </c>
      <c r="C43">
        <v>9</v>
      </c>
      <c r="D43">
        <v>31</v>
      </c>
      <c r="E43">
        <v>9850.5499999999993</v>
      </c>
      <c r="F43">
        <f t="shared" si="4"/>
        <v>10671.429166666667</v>
      </c>
      <c r="I43">
        <v>1</v>
      </c>
      <c r="J43">
        <v>9</v>
      </c>
      <c r="K43">
        <v>19</v>
      </c>
      <c r="L43" s="39"/>
      <c r="N43">
        <v>1</v>
      </c>
      <c r="O43">
        <v>9</v>
      </c>
      <c r="P43">
        <v>15</v>
      </c>
    </row>
    <row r="44" spans="2:16" x14ac:dyDescent="0.2">
      <c r="B44">
        <v>1</v>
      </c>
      <c r="C44">
        <v>10</v>
      </c>
      <c r="D44">
        <v>125</v>
      </c>
      <c r="E44">
        <v>46137.120000000003</v>
      </c>
      <c r="F44">
        <f t="shared" si="4"/>
        <v>49981.880000000005</v>
      </c>
      <c r="I44">
        <v>1</v>
      </c>
      <c r="J44">
        <v>10</v>
      </c>
      <c r="K44">
        <v>67</v>
      </c>
      <c r="L44" s="39"/>
      <c r="N44">
        <v>1</v>
      </c>
      <c r="O44">
        <v>10</v>
      </c>
      <c r="P44">
        <v>68</v>
      </c>
    </row>
    <row r="45" spans="2:16" x14ac:dyDescent="0.2">
      <c r="B45">
        <v>1</v>
      </c>
      <c r="C45">
        <v>11</v>
      </c>
      <c r="D45">
        <v>6</v>
      </c>
      <c r="E45">
        <v>1037.42</v>
      </c>
      <c r="F45">
        <f t="shared" si="4"/>
        <v>1123.8716666666667</v>
      </c>
      <c r="I45">
        <v>1</v>
      </c>
      <c r="J45">
        <v>11</v>
      </c>
      <c r="K45">
        <v>3</v>
      </c>
      <c r="L45" s="39"/>
      <c r="N45">
        <v>1</v>
      </c>
      <c r="O45">
        <v>11</v>
      </c>
      <c r="P45">
        <v>3</v>
      </c>
    </row>
    <row r="46" spans="2:16" x14ac:dyDescent="0.2">
      <c r="B46">
        <v>1</v>
      </c>
      <c r="C46">
        <v>12</v>
      </c>
      <c r="D46">
        <v>142</v>
      </c>
      <c r="E46">
        <v>46870.58</v>
      </c>
      <c r="F46">
        <f t="shared" si="4"/>
        <v>50776.46166666667</v>
      </c>
      <c r="I46">
        <v>1</v>
      </c>
      <c r="J46">
        <v>12</v>
      </c>
      <c r="K46">
        <v>75</v>
      </c>
      <c r="L46" s="39"/>
      <c r="N46">
        <v>1</v>
      </c>
      <c r="O46">
        <v>12</v>
      </c>
      <c r="P46">
        <v>78</v>
      </c>
    </row>
    <row r="47" spans="2:16" x14ac:dyDescent="0.2">
      <c r="B47">
        <v>1</v>
      </c>
      <c r="C47">
        <v>13</v>
      </c>
      <c r="D47">
        <v>225</v>
      </c>
      <c r="E47">
        <v>121194.98</v>
      </c>
      <c r="F47">
        <f t="shared" si="4"/>
        <v>131294.56166666668</v>
      </c>
      <c r="I47">
        <v>1</v>
      </c>
      <c r="J47">
        <v>13</v>
      </c>
      <c r="K47">
        <v>127</v>
      </c>
      <c r="L47" s="39"/>
      <c r="N47">
        <v>1</v>
      </c>
      <c r="O47">
        <v>13</v>
      </c>
      <c r="P47">
        <v>162</v>
      </c>
    </row>
    <row r="48" spans="2:16" x14ac:dyDescent="0.2">
      <c r="B48">
        <v>1</v>
      </c>
      <c r="C48">
        <v>14</v>
      </c>
      <c r="D48">
        <v>11</v>
      </c>
      <c r="E48">
        <v>2084.56</v>
      </c>
      <c r="F48">
        <f t="shared" si="4"/>
        <v>2258.2733333333331</v>
      </c>
      <c r="I48">
        <v>1</v>
      </c>
      <c r="J48">
        <v>14</v>
      </c>
      <c r="K48">
        <v>5</v>
      </c>
      <c r="L48" s="39"/>
      <c r="N48">
        <v>1</v>
      </c>
      <c r="O48">
        <v>14</v>
      </c>
      <c r="P48">
        <v>8</v>
      </c>
    </row>
    <row r="49" spans="2:16" x14ac:dyDescent="0.2">
      <c r="B49">
        <v>1</v>
      </c>
      <c r="C49">
        <v>15</v>
      </c>
      <c r="D49">
        <v>404</v>
      </c>
      <c r="E49">
        <v>203565.33</v>
      </c>
      <c r="F49">
        <f t="shared" si="4"/>
        <v>220529.10750000001</v>
      </c>
      <c r="I49">
        <v>1</v>
      </c>
      <c r="J49">
        <v>15</v>
      </c>
      <c r="K49">
        <v>248</v>
      </c>
      <c r="L49" s="39"/>
      <c r="N49">
        <v>1</v>
      </c>
      <c r="O49">
        <v>15</v>
      </c>
      <c r="P49">
        <v>255</v>
      </c>
    </row>
    <row r="50" spans="2:16" x14ac:dyDescent="0.2">
      <c r="B50">
        <v>1</v>
      </c>
      <c r="C50">
        <v>16</v>
      </c>
      <c r="D50">
        <v>1061</v>
      </c>
      <c r="E50">
        <v>435059.83</v>
      </c>
      <c r="F50">
        <f t="shared" si="4"/>
        <v>471314.81583333336</v>
      </c>
      <c r="I50">
        <v>1</v>
      </c>
      <c r="J50">
        <v>16</v>
      </c>
      <c r="K50">
        <v>585</v>
      </c>
      <c r="L50" s="39"/>
      <c r="N50">
        <v>1</v>
      </c>
      <c r="O50">
        <v>16</v>
      </c>
      <c r="P50">
        <v>582</v>
      </c>
    </row>
    <row r="51" spans="2:16" x14ac:dyDescent="0.2">
      <c r="B51">
        <v>1</v>
      </c>
      <c r="C51">
        <v>17</v>
      </c>
      <c r="D51">
        <v>13</v>
      </c>
      <c r="E51">
        <v>3425.14</v>
      </c>
      <c r="F51">
        <f t="shared" si="4"/>
        <v>3710.5683333333332</v>
      </c>
      <c r="I51">
        <v>1</v>
      </c>
      <c r="J51">
        <v>17</v>
      </c>
      <c r="K51">
        <v>9</v>
      </c>
      <c r="L51" s="39"/>
      <c r="N51">
        <v>1</v>
      </c>
      <c r="O51">
        <v>17</v>
      </c>
      <c r="P51">
        <v>8</v>
      </c>
    </row>
    <row r="52" spans="2:16" x14ac:dyDescent="0.2">
      <c r="B52">
        <v>1</v>
      </c>
      <c r="C52">
        <v>18</v>
      </c>
      <c r="D52">
        <v>90</v>
      </c>
      <c r="E52">
        <v>21538.31</v>
      </c>
      <c r="F52">
        <f t="shared" si="4"/>
        <v>23333.16916666667</v>
      </c>
      <c r="I52">
        <v>1</v>
      </c>
      <c r="J52">
        <v>18</v>
      </c>
      <c r="K52">
        <v>44</v>
      </c>
      <c r="L52" s="39"/>
      <c r="N52">
        <v>1</v>
      </c>
      <c r="O52">
        <v>18</v>
      </c>
      <c r="P52">
        <v>49</v>
      </c>
    </row>
    <row r="53" spans="2:16" x14ac:dyDescent="0.2">
      <c r="B53">
        <v>1</v>
      </c>
      <c r="C53">
        <v>19</v>
      </c>
      <c r="D53">
        <v>72</v>
      </c>
      <c r="E53">
        <v>20536.43</v>
      </c>
      <c r="F53">
        <f t="shared" si="4"/>
        <v>22247.799166666668</v>
      </c>
      <c r="I53">
        <v>1</v>
      </c>
      <c r="J53">
        <v>19</v>
      </c>
      <c r="K53">
        <v>40</v>
      </c>
      <c r="L53" s="39"/>
      <c r="N53">
        <v>1</v>
      </c>
      <c r="O53">
        <v>19</v>
      </c>
      <c r="P53">
        <v>39</v>
      </c>
    </row>
    <row r="54" spans="2:16" x14ac:dyDescent="0.2">
      <c r="B54">
        <v>1</v>
      </c>
      <c r="C54">
        <v>20</v>
      </c>
      <c r="D54">
        <v>4</v>
      </c>
      <c r="E54">
        <v>1426.56</v>
      </c>
      <c r="F54">
        <f t="shared" si="4"/>
        <v>1545.4399999999998</v>
      </c>
      <c r="I54">
        <v>1</v>
      </c>
      <c r="J54">
        <v>20</v>
      </c>
      <c r="K54">
        <v>2</v>
      </c>
      <c r="L54" s="39"/>
      <c r="N54">
        <v>1</v>
      </c>
      <c r="O54">
        <v>20</v>
      </c>
      <c r="P54">
        <v>4</v>
      </c>
    </row>
    <row r="55" spans="2:16" x14ac:dyDescent="0.2">
      <c r="B55">
        <v>1</v>
      </c>
      <c r="C55">
        <v>21</v>
      </c>
      <c r="D55">
        <v>95</v>
      </c>
      <c r="E55">
        <v>23156.57</v>
      </c>
      <c r="F55">
        <f t="shared" si="4"/>
        <v>25086.284166666665</v>
      </c>
      <c r="I55">
        <v>1</v>
      </c>
      <c r="J55">
        <v>21</v>
      </c>
      <c r="K55">
        <v>51</v>
      </c>
      <c r="L55" s="39"/>
      <c r="N55">
        <v>1</v>
      </c>
      <c r="O55">
        <v>21</v>
      </c>
      <c r="P55">
        <v>54</v>
      </c>
    </row>
    <row r="56" spans="2:16" x14ac:dyDescent="0.2">
      <c r="B56">
        <v>1</v>
      </c>
      <c r="C56">
        <v>22</v>
      </c>
      <c r="D56">
        <v>123</v>
      </c>
      <c r="E56">
        <v>28457.37</v>
      </c>
      <c r="F56">
        <f t="shared" si="4"/>
        <v>30828.817500000001</v>
      </c>
      <c r="I56">
        <v>1</v>
      </c>
      <c r="J56">
        <v>22</v>
      </c>
      <c r="K56">
        <v>74</v>
      </c>
      <c r="L56" s="39"/>
      <c r="N56">
        <v>1</v>
      </c>
      <c r="O56">
        <v>22</v>
      </c>
      <c r="P56">
        <v>64</v>
      </c>
    </row>
    <row r="57" spans="2:16" x14ac:dyDescent="0.2">
      <c r="B57">
        <v>1</v>
      </c>
      <c r="C57">
        <v>23</v>
      </c>
      <c r="D57">
        <v>21</v>
      </c>
      <c r="E57">
        <v>5233.6099999999997</v>
      </c>
      <c r="F57">
        <f t="shared" si="4"/>
        <v>5669.7441666666664</v>
      </c>
      <c r="I57">
        <v>1</v>
      </c>
      <c r="J57">
        <v>23</v>
      </c>
      <c r="K57">
        <v>11</v>
      </c>
      <c r="L57" s="39"/>
      <c r="N57">
        <v>1</v>
      </c>
      <c r="O57">
        <v>23</v>
      </c>
      <c r="P57">
        <v>11</v>
      </c>
    </row>
    <row r="58" spans="2:16" x14ac:dyDescent="0.2">
      <c r="B58">
        <v>1</v>
      </c>
      <c r="C58">
        <v>30</v>
      </c>
      <c r="D58">
        <v>3261</v>
      </c>
      <c r="E58">
        <v>1219148.1499999999</v>
      </c>
      <c r="F58">
        <f t="shared" si="4"/>
        <v>1320743.8291666666</v>
      </c>
      <c r="I58">
        <v>1</v>
      </c>
      <c r="J58">
        <v>30</v>
      </c>
      <c r="K58">
        <v>1950</v>
      </c>
      <c r="L58" s="39"/>
      <c r="N58">
        <v>1</v>
      </c>
      <c r="O58">
        <v>30</v>
      </c>
      <c r="P58">
        <v>2033</v>
      </c>
    </row>
    <row r="59" spans="2:16" x14ac:dyDescent="0.2">
      <c r="B59">
        <v>2</v>
      </c>
      <c r="C59">
        <v>1</v>
      </c>
      <c r="D59">
        <v>53</v>
      </c>
      <c r="E59">
        <v>12053.75</v>
      </c>
      <c r="F59">
        <f t="shared" si="4"/>
        <v>13058.229166666666</v>
      </c>
      <c r="I59">
        <v>2</v>
      </c>
      <c r="J59">
        <v>1</v>
      </c>
      <c r="K59">
        <v>28</v>
      </c>
      <c r="L59" s="39"/>
      <c r="N59">
        <v>2</v>
      </c>
      <c r="O59">
        <v>1</v>
      </c>
      <c r="P59">
        <v>27</v>
      </c>
    </row>
    <row r="60" spans="2:16" x14ac:dyDescent="0.2">
      <c r="B60">
        <v>2</v>
      </c>
      <c r="C60">
        <v>2</v>
      </c>
      <c r="D60">
        <v>76</v>
      </c>
      <c r="E60">
        <v>22156.75</v>
      </c>
      <c r="F60">
        <f t="shared" si="4"/>
        <v>24003.145833333332</v>
      </c>
      <c r="I60">
        <v>2</v>
      </c>
      <c r="J60">
        <v>2</v>
      </c>
      <c r="K60">
        <v>42</v>
      </c>
      <c r="L60" s="39"/>
      <c r="N60">
        <v>2</v>
      </c>
      <c r="O60">
        <v>2</v>
      </c>
      <c r="P60">
        <v>49</v>
      </c>
    </row>
    <row r="61" spans="2:16" x14ac:dyDescent="0.2">
      <c r="B61">
        <v>2</v>
      </c>
      <c r="C61">
        <v>3</v>
      </c>
      <c r="D61">
        <v>272</v>
      </c>
      <c r="E61">
        <v>102434.5</v>
      </c>
      <c r="F61">
        <f t="shared" si="4"/>
        <v>110970.70833333333</v>
      </c>
      <c r="I61">
        <v>2</v>
      </c>
      <c r="J61">
        <v>3</v>
      </c>
      <c r="K61">
        <v>177</v>
      </c>
      <c r="L61" s="39"/>
      <c r="N61">
        <v>2</v>
      </c>
      <c r="O61">
        <v>3</v>
      </c>
      <c r="P61">
        <v>195</v>
      </c>
    </row>
    <row r="62" spans="2:16" x14ac:dyDescent="0.2">
      <c r="B62">
        <v>2</v>
      </c>
      <c r="C62">
        <v>4</v>
      </c>
      <c r="D62">
        <v>14</v>
      </c>
      <c r="E62">
        <v>3443.76</v>
      </c>
      <c r="F62">
        <f t="shared" si="4"/>
        <v>3730.7400000000002</v>
      </c>
      <c r="I62">
        <v>2</v>
      </c>
      <c r="J62">
        <v>4</v>
      </c>
      <c r="K62">
        <v>8</v>
      </c>
      <c r="L62" s="39"/>
      <c r="N62">
        <v>2</v>
      </c>
      <c r="O62">
        <v>4</v>
      </c>
      <c r="P62">
        <v>11</v>
      </c>
    </row>
    <row r="63" spans="2:16" x14ac:dyDescent="0.2">
      <c r="B63">
        <v>2</v>
      </c>
      <c r="C63">
        <v>5</v>
      </c>
      <c r="D63">
        <v>10</v>
      </c>
      <c r="E63">
        <v>3305.59</v>
      </c>
      <c r="F63">
        <f t="shared" si="4"/>
        <v>3581.0558333333333</v>
      </c>
      <c r="I63">
        <v>2</v>
      </c>
      <c r="J63">
        <v>5</v>
      </c>
      <c r="K63">
        <v>8</v>
      </c>
      <c r="L63" s="39"/>
      <c r="N63">
        <v>2</v>
      </c>
      <c r="O63">
        <v>5</v>
      </c>
      <c r="P63">
        <v>7</v>
      </c>
    </row>
    <row r="64" spans="2:16" x14ac:dyDescent="0.2">
      <c r="B64">
        <v>2</v>
      </c>
      <c r="C64">
        <v>6</v>
      </c>
      <c r="D64">
        <v>43</v>
      </c>
      <c r="E64">
        <v>12946.3</v>
      </c>
      <c r="F64">
        <f t="shared" si="4"/>
        <v>14025.158333333333</v>
      </c>
      <c r="I64">
        <v>2</v>
      </c>
      <c r="J64">
        <v>6</v>
      </c>
      <c r="K64">
        <v>22</v>
      </c>
      <c r="L64" s="39"/>
      <c r="N64">
        <v>2</v>
      </c>
      <c r="O64">
        <v>6</v>
      </c>
      <c r="P64">
        <v>23</v>
      </c>
    </row>
    <row r="65" spans="2:16" x14ac:dyDescent="0.2">
      <c r="B65">
        <v>2</v>
      </c>
      <c r="C65">
        <v>7</v>
      </c>
      <c r="D65">
        <v>38</v>
      </c>
      <c r="E65">
        <v>10102.790000000001</v>
      </c>
      <c r="F65">
        <f t="shared" si="4"/>
        <v>10944.689166666669</v>
      </c>
      <c r="I65">
        <v>2</v>
      </c>
      <c r="J65">
        <v>7</v>
      </c>
      <c r="K65">
        <v>21</v>
      </c>
      <c r="L65" s="39"/>
      <c r="N65">
        <v>2</v>
      </c>
      <c r="O65">
        <v>7</v>
      </c>
      <c r="P65">
        <v>21</v>
      </c>
    </row>
    <row r="66" spans="2:16" x14ac:dyDescent="0.2">
      <c r="B66">
        <v>2</v>
      </c>
      <c r="C66">
        <v>8</v>
      </c>
      <c r="D66">
        <v>32</v>
      </c>
      <c r="E66">
        <v>10849.23</v>
      </c>
      <c r="F66">
        <f t="shared" si="4"/>
        <v>11753.332499999999</v>
      </c>
      <c r="I66">
        <v>2</v>
      </c>
      <c r="J66">
        <v>8</v>
      </c>
      <c r="K66">
        <v>19</v>
      </c>
      <c r="L66" s="39"/>
      <c r="N66">
        <v>2</v>
      </c>
      <c r="O66">
        <v>8</v>
      </c>
      <c r="P66">
        <v>19</v>
      </c>
    </row>
    <row r="67" spans="2:16" x14ac:dyDescent="0.2">
      <c r="B67">
        <v>2</v>
      </c>
      <c r="C67">
        <v>9</v>
      </c>
      <c r="D67">
        <v>37</v>
      </c>
      <c r="E67">
        <v>10694</v>
      </c>
      <c r="F67">
        <f t="shared" si="4"/>
        <v>11585.166666666666</v>
      </c>
      <c r="I67">
        <v>2</v>
      </c>
      <c r="J67">
        <v>9</v>
      </c>
      <c r="K67">
        <v>20</v>
      </c>
      <c r="L67" s="39"/>
      <c r="N67">
        <v>2</v>
      </c>
      <c r="O67">
        <v>9</v>
      </c>
      <c r="P67">
        <v>17</v>
      </c>
    </row>
    <row r="68" spans="2:16" x14ac:dyDescent="0.2">
      <c r="B68">
        <v>2</v>
      </c>
      <c r="C68">
        <v>10</v>
      </c>
      <c r="D68">
        <v>24</v>
      </c>
      <c r="E68">
        <v>6015.2</v>
      </c>
      <c r="F68">
        <f t="shared" si="4"/>
        <v>6516.4666666666662</v>
      </c>
      <c r="I68">
        <v>2</v>
      </c>
      <c r="J68">
        <v>10</v>
      </c>
      <c r="K68">
        <v>13</v>
      </c>
      <c r="L68" s="39"/>
      <c r="N68">
        <v>2</v>
      </c>
      <c r="O68">
        <v>10</v>
      </c>
      <c r="P68">
        <v>19</v>
      </c>
    </row>
    <row r="69" spans="2:16" x14ac:dyDescent="0.2">
      <c r="B69">
        <v>2</v>
      </c>
      <c r="C69">
        <v>11</v>
      </c>
      <c r="D69">
        <v>6</v>
      </c>
      <c r="E69">
        <v>826.16</v>
      </c>
      <c r="F69">
        <f t="shared" si="4"/>
        <v>895.00666666666666</v>
      </c>
      <c r="I69">
        <v>2</v>
      </c>
      <c r="J69">
        <v>11</v>
      </c>
      <c r="K69">
        <v>5</v>
      </c>
      <c r="L69" s="39"/>
      <c r="N69">
        <v>2</v>
      </c>
      <c r="O69">
        <v>11</v>
      </c>
      <c r="P69">
        <v>3</v>
      </c>
    </row>
    <row r="70" spans="2:16" x14ac:dyDescent="0.2">
      <c r="B70">
        <v>2</v>
      </c>
      <c r="C70">
        <v>12</v>
      </c>
      <c r="D70">
        <v>114</v>
      </c>
      <c r="E70">
        <v>37858.019999999997</v>
      </c>
      <c r="F70">
        <f t="shared" si="4"/>
        <v>41012.854999999996</v>
      </c>
      <c r="I70">
        <v>2</v>
      </c>
      <c r="J70">
        <v>12</v>
      </c>
      <c r="K70">
        <v>63</v>
      </c>
      <c r="L70" s="39"/>
      <c r="N70">
        <v>2</v>
      </c>
      <c r="O70">
        <v>12</v>
      </c>
      <c r="P70">
        <v>62</v>
      </c>
    </row>
    <row r="71" spans="2:16" x14ac:dyDescent="0.2">
      <c r="B71">
        <v>2</v>
      </c>
      <c r="C71">
        <v>13</v>
      </c>
      <c r="D71">
        <v>62</v>
      </c>
      <c r="E71">
        <v>27227.919999999998</v>
      </c>
      <c r="F71">
        <f t="shared" si="4"/>
        <v>29496.91333333333</v>
      </c>
      <c r="I71">
        <v>2</v>
      </c>
      <c r="J71">
        <v>13</v>
      </c>
      <c r="K71">
        <v>31</v>
      </c>
      <c r="L71" s="39"/>
      <c r="N71">
        <v>2</v>
      </c>
      <c r="O71">
        <v>13</v>
      </c>
      <c r="P71">
        <v>31</v>
      </c>
    </row>
    <row r="72" spans="2:16" x14ac:dyDescent="0.2">
      <c r="B72">
        <v>2</v>
      </c>
      <c r="C72">
        <v>14</v>
      </c>
      <c r="D72">
        <v>10</v>
      </c>
      <c r="E72">
        <v>2076</v>
      </c>
      <c r="F72">
        <f t="shared" si="4"/>
        <v>2249</v>
      </c>
      <c r="I72">
        <v>2</v>
      </c>
      <c r="J72">
        <v>14</v>
      </c>
      <c r="K72">
        <v>6</v>
      </c>
      <c r="L72" s="39"/>
      <c r="N72">
        <v>2</v>
      </c>
      <c r="O72">
        <v>14</v>
      </c>
      <c r="P72">
        <v>5</v>
      </c>
    </row>
    <row r="73" spans="2:16" x14ac:dyDescent="0.2">
      <c r="B73">
        <v>2</v>
      </c>
      <c r="C73">
        <v>15</v>
      </c>
      <c r="D73">
        <v>169</v>
      </c>
      <c r="E73">
        <v>67681.08</v>
      </c>
      <c r="F73">
        <f t="shared" si="4"/>
        <v>73321.17</v>
      </c>
      <c r="I73">
        <v>2</v>
      </c>
      <c r="J73">
        <v>15</v>
      </c>
      <c r="K73">
        <v>90</v>
      </c>
      <c r="L73" s="39"/>
      <c r="N73">
        <v>2</v>
      </c>
      <c r="O73">
        <v>15</v>
      </c>
      <c r="P73">
        <v>107</v>
      </c>
    </row>
    <row r="74" spans="2:16" x14ac:dyDescent="0.2">
      <c r="B74">
        <v>2</v>
      </c>
      <c r="C74">
        <v>16</v>
      </c>
      <c r="D74">
        <v>245</v>
      </c>
      <c r="E74">
        <v>81223.59</v>
      </c>
      <c r="F74">
        <f t="shared" si="4"/>
        <v>87992.222499999989</v>
      </c>
      <c r="I74">
        <v>2</v>
      </c>
      <c r="J74">
        <v>16</v>
      </c>
      <c r="K74">
        <v>135</v>
      </c>
      <c r="L74" s="39"/>
      <c r="N74">
        <v>2</v>
      </c>
      <c r="O74">
        <v>16</v>
      </c>
      <c r="P74">
        <v>160</v>
      </c>
    </row>
    <row r="75" spans="2:16" x14ac:dyDescent="0.2">
      <c r="B75">
        <v>2</v>
      </c>
      <c r="C75">
        <v>17</v>
      </c>
      <c r="D75">
        <v>4</v>
      </c>
      <c r="E75">
        <v>494</v>
      </c>
      <c r="F75">
        <f t="shared" si="4"/>
        <v>535.16666666666663</v>
      </c>
      <c r="I75">
        <v>2</v>
      </c>
      <c r="J75">
        <v>17</v>
      </c>
      <c r="K75">
        <v>4</v>
      </c>
      <c r="L75" s="39"/>
      <c r="N75">
        <v>2</v>
      </c>
      <c r="O75">
        <v>17</v>
      </c>
      <c r="P75">
        <v>4</v>
      </c>
    </row>
    <row r="76" spans="2:16" x14ac:dyDescent="0.2">
      <c r="B76">
        <v>2</v>
      </c>
      <c r="C76">
        <v>18</v>
      </c>
      <c r="D76">
        <v>52</v>
      </c>
      <c r="E76">
        <v>11654.91</v>
      </c>
      <c r="F76">
        <f t="shared" si="4"/>
        <v>12626.152499999998</v>
      </c>
      <c r="I76">
        <v>2</v>
      </c>
      <c r="J76">
        <v>18</v>
      </c>
      <c r="K76">
        <v>31</v>
      </c>
      <c r="L76" s="39"/>
      <c r="N76">
        <v>2</v>
      </c>
      <c r="O76">
        <v>18</v>
      </c>
      <c r="P76">
        <v>32</v>
      </c>
    </row>
    <row r="77" spans="2:16" x14ac:dyDescent="0.2">
      <c r="B77">
        <v>2</v>
      </c>
      <c r="C77">
        <v>19</v>
      </c>
      <c r="D77">
        <v>14</v>
      </c>
      <c r="E77">
        <v>4306.3100000000004</v>
      </c>
      <c r="F77">
        <f t="shared" si="4"/>
        <v>4665.1691666666675</v>
      </c>
      <c r="I77">
        <v>2</v>
      </c>
      <c r="J77">
        <v>19</v>
      </c>
      <c r="K77">
        <v>9</v>
      </c>
      <c r="L77" s="39"/>
      <c r="N77">
        <v>2</v>
      </c>
      <c r="O77">
        <v>19</v>
      </c>
      <c r="P77">
        <v>6</v>
      </c>
    </row>
    <row r="78" spans="2:16" x14ac:dyDescent="0.2">
      <c r="B78">
        <v>2</v>
      </c>
      <c r="C78">
        <v>20</v>
      </c>
      <c r="D78">
        <v>7</v>
      </c>
      <c r="E78">
        <v>1770.73</v>
      </c>
      <c r="F78">
        <f t="shared" si="4"/>
        <v>1918.2908333333335</v>
      </c>
      <c r="I78">
        <v>2</v>
      </c>
      <c r="J78">
        <v>20</v>
      </c>
      <c r="K78">
        <v>5</v>
      </c>
      <c r="L78" s="39"/>
      <c r="N78">
        <v>2</v>
      </c>
      <c r="O78">
        <v>20</v>
      </c>
      <c r="P78">
        <v>4</v>
      </c>
    </row>
    <row r="79" spans="2:16" x14ac:dyDescent="0.2">
      <c r="B79">
        <v>2</v>
      </c>
      <c r="C79">
        <v>21</v>
      </c>
      <c r="D79">
        <v>43</v>
      </c>
      <c r="E79">
        <v>9176.4500000000007</v>
      </c>
      <c r="F79">
        <f t="shared" si="4"/>
        <v>9941.1541666666672</v>
      </c>
      <c r="I79">
        <v>2</v>
      </c>
      <c r="J79">
        <v>21</v>
      </c>
      <c r="K79">
        <v>27</v>
      </c>
      <c r="L79" s="39"/>
      <c r="N79">
        <v>2</v>
      </c>
      <c r="O79">
        <v>21</v>
      </c>
      <c r="P79">
        <v>38</v>
      </c>
    </row>
    <row r="80" spans="2:16" x14ac:dyDescent="0.2">
      <c r="B80">
        <v>2</v>
      </c>
      <c r="C80">
        <v>22</v>
      </c>
      <c r="D80">
        <v>40</v>
      </c>
      <c r="E80">
        <v>9286</v>
      </c>
      <c r="F80">
        <f t="shared" si="4"/>
        <v>10059.833333333334</v>
      </c>
      <c r="I80">
        <v>2</v>
      </c>
      <c r="J80">
        <v>22</v>
      </c>
      <c r="K80">
        <v>27</v>
      </c>
      <c r="L80" s="39"/>
      <c r="N80">
        <v>2</v>
      </c>
      <c r="O80">
        <v>22</v>
      </c>
      <c r="P80">
        <v>33</v>
      </c>
    </row>
    <row r="81" spans="2:16" x14ac:dyDescent="0.2">
      <c r="B81">
        <v>2</v>
      </c>
      <c r="C81">
        <v>23</v>
      </c>
      <c r="D81">
        <v>5</v>
      </c>
      <c r="E81">
        <v>774.76</v>
      </c>
      <c r="F81">
        <f t="shared" si="4"/>
        <v>839.32333333333327</v>
      </c>
      <c r="I81">
        <v>2</v>
      </c>
      <c r="J81">
        <v>23</v>
      </c>
      <c r="K81">
        <v>3</v>
      </c>
      <c r="L81" s="39"/>
      <c r="N81">
        <v>2</v>
      </c>
      <c r="O81">
        <v>23</v>
      </c>
      <c r="P81">
        <v>3</v>
      </c>
    </row>
    <row r="82" spans="2:16" x14ac:dyDescent="0.2">
      <c r="B82">
        <v>2</v>
      </c>
      <c r="C82">
        <v>30</v>
      </c>
      <c r="D82">
        <v>877</v>
      </c>
      <c r="E82">
        <v>289326.78000000003</v>
      </c>
      <c r="F82">
        <f t="shared" si="4"/>
        <v>313437.34500000003</v>
      </c>
      <c r="I82">
        <v>2</v>
      </c>
      <c r="J82">
        <v>30</v>
      </c>
      <c r="K82">
        <v>520</v>
      </c>
      <c r="L82" s="39"/>
      <c r="N82">
        <v>2</v>
      </c>
      <c r="O82">
        <v>30</v>
      </c>
      <c r="P82">
        <v>564</v>
      </c>
    </row>
    <row r="83" spans="2:16" x14ac:dyDescent="0.2">
      <c r="B83">
        <v>3</v>
      </c>
      <c r="C83">
        <v>1</v>
      </c>
      <c r="D83">
        <v>192</v>
      </c>
      <c r="E83">
        <v>31369.23</v>
      </c>
      <c r="F83">
        <f t="shared" si="4"/>
        <v>33983.332499999997</v>
      </c>
      <c r="I83">
        <v>3</v>
      </c>
      <c r="J83">
        <v>1</v>
      </c>
      <c r="K83">
        <v>118</v>
      </c>
      <c r="L83" s="39"/>
      <c r="N83">
        <v>3</v>
      </c>
      <c r="O83">
        <v>1</v>
      </c>
      <c r="P83">
        <v>124</v>
      </c>
    </row>
    <row r="84" spans="2:16" x14ac:dyDescent="0.2">
      <c r="B84">
        <v>3</v>
      </c>
      <c r="C84">
        <v>2</v>
      </c>
      <c r="D84">
        <v>307</v>
      </c>
      <c r="E84">
        <v>83370.509999999995</v>
      </c>
      <c r="F84">
        <f t="shared" si="4"/>
        <v>90318.052499999991</v>
      </c>
      <c r="I84">
        <v>3</v>
      </c>
      <c r="J84">
        <v>2</v>
      </c>
      <c r="K84">
        <v>174</v>
      </c>
      <c r="L84" s="39"/>
      <c r="N84">
        <v>3</v>
      </c>
      <c r="O84">
        <v>2</v>
      </c>
      <c r="P84">
        <v>192</v>
      </c>
    </row>
    <row r="85" spans="2:16" x14ac:dyDescent="0.2">
      <c r="B85">
        <v>3</v>
      </c>
      <c r="C85">
        <v>3</v>
      </c>
      <c r="D85">
        <v>1428</v>
      </c>
      <c r="E85">
        <v>436735.88</v>
      </c>
      <c r="F85">
        <f t="shared" si="4"/>
        <v>473130.53666666668</v>
      </c>
      <c r="I85">
        <v>3</v>
      </c>
      <c r="J85">
        <v>3</v>
      </c>
      <c r="K85">
        <v>877</v>
      </c>
      <c r="L85" s="39"/>
      <c r="N85">
        <v>3</v>
      </c>
      <c r="O85">
        <v>3</v>
      </c>
      <c r="P85">
        <v>1021</v>
      </c>
    </row>
    <row r="86" spans="2:16" x14ac:dyDescent="0.2">
      <c r="B86">
        <v>3</v>
      </c>
      <c r="C86">
        <v>4</v>
      </c>
      <c r="D86">
        <v>163</v>
      </c>
      <c r="E86">
        <v>44738.3</v>
      </c>
      <c r="F86">
        <f t="shared" si="4"/>
        <v>48466.491666666669</v>
      </c>
      <c r="I86">
        <v>3</v>
      </c>
      <c r="J86">
        <v>4</v>
      </c>
      <c r="K86">
        <v>93</v>
      </c>
      <c r="L86" s="39"/>
      <c r="N86">
        <v>3</v>
      </c>
      <c r="O86">
        <v>4</v>
      </c>
      <c r="P86">
        <v>104</v>
      </c>
    </row>
    <row r="87" spans="2:16" x14ac:dyDescent="0.2">
      <c r="B87">
        <v>3</v>
      </c>
      <c r="C87">
        <v>5</v>
      </c>
      <c r="D87">
        <v>117</v>
      </c>
      <c r="E87">
        <v>23336.49</v>
      </c>
      <c r="F87">
        <f t="shared" si="4"/>
        <v>25281.197499999998</v>
      </c>
      <c r="I87">
        <v>3</v>
      </c>
      <c r="J87">
        <v>5</v>
      </c>
      <c r="K87">
        <v>69</v>
      </c>
      <c r="L87" s="39"/>
      <c r="N87">
        <v>3</v>
      </c>
      <c r="O87">
        <v>5</v>
      </c>
      <c r="P87">
        <v>72</v>
      </c>
    </row>
    <row r="88" spans="2:16" x14ac:dyDescent="0.2">
      <c r="B88">
        <v>3</v>
      </c>
      <c r="C88">
        <v>6</v>
      </c>
      <c r="D88">
        <v>228</v>
      </c>
      <c r="E88">
        <v>57164.84</v>
      </c>
      <c r="F88">
        <f t="shared" si="4"/>
        <v>61928.57666666666</v>
      </c>
      <c r="I88">
        <v>3</v>
      </c>
      <c r="J88">
        <v>6</v>
      </c>
      <c r="K88">
        <v>153</v>
      </c>
      <c r="L88" s="39"/>
      <c r="N88">
        <v>3</v>
      </c>
      <c r="O88">
        <v>6</v>
      </c>
      <c r="P88">
        <v>165</v>
      </c>
    </row>
    <row r="89" spans="2:16" x14ac:dyDescent="0.2">
      <c r="B89">
        <v>3</v>
      </c>
      <c r="C89">
        <v>7</v>
      </c>
      <c r="D89">
        <v>160</v>
      </c>
      <c r="E89">
        <v>38540.199999999997</v>
      </c>
      <c r="F89">
        <f t="shared" si="4"/>
        <v>41751.883333333331</v>
      </c>
      <c r="I89">
        <v>3</v>
      </c>
      <c r="J89">
        <v>7</v>
      </c>
      <c r="K89">
        <v>92</v>
      </c>
      <c r="L89" s="39"/>
      <c r="N89">
        <v>3</v>
      </c>
      <c r="O89">
        <v>7</v>
      </c>
      <c r="P89">
        <v>100</v>
      </c>
    </row>
    <row r="90" spans="2:16" x14ac:dyDescent="0.2">
      <c r="B90">
        <v>3</v>
      </c>
      <c r="C90">
        <v>8</v>
      </c>
      <c r="D90">
        <v>309</v>
      </c>
      <c r="E90">
        <v>90318.68</v>
      </c>
      <c r="F90">
        <f t="shared" si="4"/>
        <v>97845.236666666649</v>
      </c>
      <c r="I90">
        <v>3</v>
      </c>
      <c r="J90">
        <v>8</v>
      </c>
      <c r="K90">
        <v>177</v>
      </c>
      <c r="L90" s="39"/>
      <c r="N90">
        <v>3</v>
      </c>
      <c r="O90">
        <v>8</v>
      </c>
      <c r="P90">
        <v>193</v>
      </c>
    </row>
    <row r="91" spans="2:16" x14ac:dyDescent="0.2">
      <c r="B91">
        <v>3</v>
      </c>
      <c r="C91">
        <v>9</v>
      </c>
      <c r="D91">
        <v>169</v>
      </c>
      <c r="E91">
        <v>34836.07</v>
      </c>
      <c r="F91">
        <f t="shared" si="4"/>
        <v>37739.075833333329</v>
      </c>
      <c r="I91">
        <v>3</v>
      </c>
      <c r="J91">
        <v>9</v>
      </c>
      <c r="K91">
        <v>109</v>
      </c>
      <c r="L91" s="39"/>
      <c r="N91">
        <v>3</v>
      </c>
      <c r="O91">
        <v>9</v>
      </c>
      <c r="P91">
        <v>119</v>
      </c>
    </row>
    <row r="92" spans="2:16" x14ac:dyDescent="0.2">
      <c r="B92">
        <v>3</v>
      </c>
      <c r="C92">
        <v>10</v>
      </c>
      <c r="D92">
        <v>292</v>
      </c>
      <c r="E92">
        <v>67876.92</v>
      </c>
      <c r="F92">
        <f t="shared" si="4"/>
        <v>73533.33</v>
      </c>
      <c r="I92">
        <v>3</v>
      </c>
      <c r="J92">
        <v>10</v>
      </c>
      <c r="K92">
        <v>170</v>
      </c>
      <c r="L92" s="39"/>
      <c r="N92">
        <v>3</v>
      </c>
      <c r="O92">
        <v>10</v>
      </c>
      <c r="P92">
        <v>179</v>
      </c>
    </row>
    <row r="93" spans="2:16" x14ac:dyDescent="0.2">
      <c r="B93">
        <v>3</v>
      </c>
      <c r="C93">
        <v>11</v>
      </c>
      <c r="D93">
        <v>32</v>
      </c>
      <c r="E93">
        <v>4423.12</v>
      </c>
      <c r="F93">
        <f t="shared" si="4"/>
        <v>4791.7133333333331</v>
      </c>
      <c r="I93">
        <v>3</v>
      </c>
      <c r="J93">
        <v>11</v>
      </c>
      <c r="K93">
        <v>21</v>
      </c>
      <c r="L93" s="39"/>
      <c r="N93">
        <v>3</v>
      </c>
      <c r="O93">
        <v>11</v>
      </c>
      <c r="P93">
        <v>26</v>
      </c>
    </row>
    <row r="94" spans="2:16" x14ac:dyDescent="0.2">
      <c r="B94">
        <v>3</v>
      </c>
      <c r="C94">
        <v>12</v>
      </c>
      <c r="D94">
        <v>383</v>
      </c>
      <c r="E94">
        <v>102087.3</v>
      </c>
      <c r="F94">
        <f t="shared" si="4"/>
        <v>110594.57500000001</v>
      </c>
      <c r="I94">
        <v>3</v>
      </c>
      <c r="J94">
        <v>12</v>
      </c>
      <c r="K94">
        <v>219</v>
      </c>
      <c r="L94" s="39"/>
      <c r="N94">
        <v>3</v>
      </c>
      <c r="O94">
        <v>12</v>
      </c>
      <c r="P94">
        <v>243</v>
      </c>
    </row>
    <row r="95" spans="2:16" x14ac:dyDescent="0.2">
      <c r="B95">
        <v>3</v>
      </c>
      <c r="C95">
        <v>13</v>
      </c>
      <c r="D95">
        <v>350</v>
      </c>
      <c r="E95">
        <v>132932.14000000001</v>
      </c>
      <c r="F95">
        <f t="shared" si="4"/>
        <v>144009.81833333336</v>
      </c>
      <c r="I95">
        <v>3</v>
      </c>
      <c r="J95">
        <v>13</v>
      </c>
      <c r="K95">
        <v>195</v>
      </c>
      <c r="L95" s="39"/>
      <c r="N95">
        <v>3</v>
      </c>
      <c r="O95">
        <v>13</v>
      </c>
      <c r="P95">
        <v>219</v>
      </c>
    </row>
    <row r="96" spans="2:16" x14ac:dyDescent="0.2">
      <c r="B96">
        <v>3</v>
      </c>
      <c r="C96">
        <v>14</v>
      </c>
      <c r="D96">
        <v>45</v>
      </c>
      <c r="E96">
        <v>7065.57</v>
      </c>
      <c r="F96">
        <f t="shared" si="4"/>
        <v>7654.3675000000003</v>
      </c>
      <c r="I96">
        <v>3</v>
      </c>
      <c r="J96">
        <v>14</v>
      </c>
      <c r="K96">
        <v>25</v>
      </c>
      <c r="L96" s="39"/>
      <c r="N96">
        <v>3</v>
      </c>
      <c r="O96">
        <v>14</v>
      </c>
      <c r="P96">
        <v>27</v>
      </c>
    </row>
    <row r="97" spans="2:16" x14ac:dyDescent="0.2">
      <c r="B97">
        <v>3</v>
      </c>
      <c r="C97">
        <v>15</v>
      </c>
      <c r="D97">
        <v>575</v>
      </c>
      <c r="E97">
        <v>181937.73</v>
      </c>
      <c r="F97">
        <f t="shared" si="4"/>
        <v>197099.20750000002</v>
      </c>
      <c r="I97">
        <v>3</v>
      </c>
      <c r="J97">
        <v>15</v>
      </c>
      <c r="K97">
        <v>344</v>
      </c>
      <c r="L97" s="39"/>
      <c r="N97">
        <v>3</v>
      </c>
      <c r="O97" s="117">
        <v>15</v>
      </c>
      <c r="P97">
        <v>403</v>
      </c>
    </row>
    <row r="98" spans="2:16" x14ac:dyDescent="0.2">
      <c r="B98">
        <v>3</v>
      </c>
      <c r="C98">
        <v>16</v>
      </c>
      <c r="D98">
        <v>1020</v>
      </c>
      <c r="E98">
        <v>291646.28999999998</v>
      </c>
      <c r="F98">
        <f t="shared" si="4"/>
        <v>315950.14749999996</v>
      </c>
      <c r="I98">
        <v>3</v>
      </c>
      <c r="J98">
        <v>16</v>
      </c>
      <c r="K98">
        <v>580</v>
      </c>
      <c r="L98" s="39"/>
      <c r="N98">
        <v>3</v>
      </c>
      <c r="O98">
        <v>16</v>
      </c>
      <c r="P98">
        <v>648</v>
      </c>
    </row>
    <row r="99" spans="2:16" x14ac:dyDescent="0.2">
      <c r="B99">
        <v>3</v>
      </c>
      <c r="C99">
        <v>17</v>
      </c>
      <c r="D99">
        <v>80</v>
      </c>
      <c r="E99">
        <v>12669.61</v>
      </c>
      <c r="F99">
        <f t="shared" si="4"/>
        <v>13725.410833333333</v>
      </c>
      <c r="I99">
        <v>3</v>
      </c>
      <c r="J99">
        <v>17</v>
      </c>
      <c r="K99">
        <v>51</v>
      </c>
      <c r="L99" s="39"/>
      <c r="N99">
        <v>3</v>
      </c>
      <c r="O99">
        <v>17</v>
      </c>
      <c r="P99">
        <v>55</v>
      </c>
    </row>
    <row r="100" spans="2:16" x14ac:dyDescent="0.2">
      <c r="B100">
        <v>3</v>
      </c>
      <c r="C100">
        <v>18</v>
      </c>
      <c r="D100">
        <v>153</v>
      </c>
      <c r="E100">
        <v>26778.9</v>
      </c>
      <c r="F100">
        <f t="shared" ref="F100:F106" si="5">E100*13/12</f>
        <v>29010.475000000002</v>
      </c>
      <c r="I100">
        <v>3</v>
      </c>
      <c r="J100">
        <v>18</v>
      </c>
      <c r="K100">
        <v>84</v>
      </c>
      <c r="L100" s="39"/>
      <c r="N100">
        <v>3</v>
      </c>
      <c r="O100">
        <v>18</v>
      </c>
      <c r="P100">
        <v>96</v>
      </c>
    </row>
    <row r="101" spans="2:16" x14ac:dyDescent="0.2">
      <c r="B101">
        <v>3</v>
      </c>
      <c r="C101">
        <v>19</v>
      </c>
      <c r="D101">
        <v>171</v>
      </c>
      <c r="E101">
        <v>33841.72</v>
      </c>
      <c r="F101">
        <f t="shared" si="5"/>
        <v>36661.863333333335</v>
      </c>
      <c r="I101">
        <v>3</v>
      </c>
      <c r="J101">
        <v>19</v>
      </c>
      <c r="K101">
        <v>91</v>
      </c>
      <c r="L101" s="39"/>
      <c r="N101">
        <v>3</v>
      </c>
      <c r="O101">
        <v>19</v>
      </c>
      <c r="P101">
        <v>100</v>
      </c>
    </row>
    <row r="102" spans="2:16" x14ac:dyDescent="0.2">
      <c r="B102">
        <v>3</v>
      </c>
      <c r="C102">
        <v>20</v>
      </c>
      <c r="D102">
        <v>89</v>
      </c>
      <c r="E102">
        <v>21305.68</v>
      </c>
      <c r="F102">
        <f t="shared" si="5"/>
        <v>23081.153333333335</v>
      </c>
      <c r="I102">
        <v>3</v>
      </c>
      <c r="J102">
        <v>20</v>
      </c>
      <c r="K102">
        <v>65</v>
      </c>
      <c r="L102" s="39"/>
      <c r="N102">
        <v>3</v>
      </c>
      <c r="O102">
        <v>20</v>
      </c>
      <c r="P102">
        <v>68</v>
      </c>
    </row>
    <row r="103" spans="2:16" x14ac:dyDescent="0.2">
      <c r="B103">
        <v>3</v>
      </c>
      <c r="C103">
        <v>21</v>
      </c>
      <c r="D103">
        <v>310</v>
      </c>
      <c r="E103">
        <v>63905.69</v>
      </c>
      <c r="F103">
        <f t="shared" si="5"/>
        <v>69231.164166666669</v>
      </c>
      <c r="I103">
        <v>3</v>
      </c>
      <c r="J103">
        <v>21</v>
      </c>
      <c r="K103">
        <v>189</v>
      </c>
      <c r="L103" s="39"/>
      <c r="N103">
        <v>3</v>
      </c>
      <c r="O103">
        <v>21</v>
      </c>
      <c r="P103">
        <v>199</v>
      </c>
    </row>
    <row r="104" spans="2:16" x14ac:dyDescent="0.2">
      <c r="B104">
        <v>3</v>
      </c>
      <c r="C104">
        <v>22</v>
      </c>
      <c r="D104">
        <v>323</v>
      </c>
      <c r="E104">
        <v>57521.39</v>
      </c>
      <c r="F104">
        <f t="shared" si="5"/>
        <v>62314.839166666665</v>
      </c>
      <c r="I104">
        <v>3</v>
      </c>
      <c r="J104">
        <v>22</v>
      </c>
      <c r="K104">
        <v>201</v>
      </c>
      <c r="L104" s="39"/>
      <c r="N104">
        <v>3</v>
      </c>
      <c r="O104">
        <v>22</v>
      </c>
      <c r="P104">
        <v>206</v>
      </c>
    </row>
    <row r="105" spans="2:16" x14ac:dyDescent="0.2">
      <c r="B105">
        <v>3</v>
      </c>
      <c r="C105">
        <v>23</v>
      </c>
      <c r="D105">
        <v>143</v>
      </c>
      <c r="E105">
        <v>29443.26</v>
      </c>
      <c r="F105">
        <f t="shared" si="5"/>
        <v>31896.865000000002</v>
      </c>
      <c r="I105">
        <v>3</v>
      </c>
      <c r="J105">
        <v>23</v>
      </c>
      <c r="K105">
        <v>89</v>
      </c>
      <c r="L105" s="39"/>
      <c r="N105">
        <v>3</v>
      </c>
      <c r="O105">
        <v>23</v>
      </c>
      <c r="P105">
        <v>93</v>
      </c>
    </row>
    <row r="106" spans="2:16" x14ac:dyDescent="0.2">
      <c r="B106">
        <v>3</v>
      </c>
      <c r="C106">
        <v>30</v>
      </c>
      <c r="D106">
        <v>1277</v>
      </c>
      <c r="E106">
        <v>335727.02</v>
      </c>
      <c r="F106">
        <f t="shared" si="5"/>
        <v>363704.27166666667</v>
      </c>
      <c r="I106">
        <v>3</v>
      </c>
      <c r="J106">
        <v>30</v>
      </c>
      <c r="K106">
        <v>782</v>
      </c>
      <c r="L106" s="39"/>
      <c r="N106">
        <v>3</v>
      </c>
      <c r="O106">
        <v>30</v>
      </c>
      <c r="P106">
        <v>868</v>
      </c>
    </row>
  </sheetData>
  <pageMargins left="0.7" right="0.7" top="0.75" bottom="0.75" header="0.3" footer="0.3"/>
  <pageSetup orientation="portrait" horizontalDpi="300" verticalDpi="3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B1" sqref="B1"/>
    </sheetView>
  </sheetViews>
  <sheetFormatPr defaultRowHeight="15" x14ac:dyDescent="0.2"/>
  <cols>
    <col min="2" max="2" width="14.109375" customWidth="1"/>
    <col min="6" max="6" width="10" bestFit="1" customWidth="1"/>
    <col min="10" max="10" width="10" bestFit="1" customWidth="1"/>
    <col min="11" max="11" width="16" customWidth="1"/>
  </cols>
  <sheetData>
    <row r="1" spans="1:12" ht="15.75" x14ac:dyDescent="0.25">
      <c r="B1" s="13" t="s">
        <v>95</v>
      </c>
    </row>
    <row r="2" spans="1:12" ht="15.75" x14ac:dyDescent="0.25">
      <c r="C2" s="71" t="s">
        <v>52</v>
      </c>
      <c r="D2" s="2"/>
      <c r="E2" s="2"/>
      <c r="F2" s="3"/>
      <c r="G2" s="71" t="s">
        <v>53</v>
      </c>
      <c r="H2" s="2"/>
      <c r="I2" s="2"/>
      <c r="J2" s="3"/>
      <c r="K2" s="75" t="s">
        <v>55</v>
      </c>
      <c r="L2" s="4"/>
    </row>
    <row r="3" spans="1:12" ht="15.75" x14ac:dyDescent="0.25"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75" t="s">
        <v>56</v>
      </c>
      <c r="L3" s="4"/>
    </row>
    <row r="4" spans="1:12" x14ac:dyDescent="0.2">
      <c r="A4">
        <f>'SFY 09'!A4</f>
        <v>1</v>
      </c>
      <c r="B4" t="str">
        <f>'SFY 09'!B4</f>
        <v>Allegany</v>
      </c>
      <c r="C4" s="116">
        <f>AVERAGE('July 11'!C4,'Aug 11'!C4,'Sep 11'!C4,'Oct 11'!C4,'Nov 11'!C4,'Dec 11'!C4,'Jan 12'!C4,'Feb 12'!C4,'Mar 12'!C4,'Apr 12'!C4,'May 12'!C4,'Jun 12'!C4)</f>
        <v>46.5</v>
      </c>
      <c r="D4" s="73">
        <f>AVERAGE('July 11'!D4,'Aug 11'!D4,'Sep 11'!D4,'Oct 11'!D4,'Nov 11'!D4,'Dec 11'!D4,'Jan 12'!D4,'Feb 12'!D4,'Mar 12'!D4,'Apr 12'!D4,'May 12'!D4,'Jun 12'!D4)</f>
        <v>51.666666666666664</v>
      </c>
      <c r="E4" s="73">
        <f>AVERAGE('July 11'!E4,'Aug 11'!E4,'Sep 11'!E4,'Oct 11'!E4,'Nov 11'!E4,'Dec 11'!E4,'Jan 12'!E4,'Feb 12'!E4,'Mar 12'!E4,'Apr 12'!E4,'May 12'!E4,'Jun 12'!E4)</f>
        <v>211.5</v>
      </c>
      <c r="F4" s="20">
        <f>SUM(C4:E4)</f>
        <v>309.66666666666663</v>
      </c>
      <c r="G4" s="9">
        <f>AVERAGE('July 11'!G4,'Aug 11'!G4,'Sep 11'!G4,'Oct 11'!G4,'Nov 11'!G4,'Dec 11'!G4,'Jan 12'!G4,'Feb 12'!G4,'Mar 12'!G4,'Apr 12'!G4,'May 12'!G4,'Jun 12'!G4)</f>
        <v>24.333333333333332</v>
      </c>
      <c r="H4" s="9">
        <f>AVERAGE('July 11'!H4,'Aug 11'!H4,'Sep 11'!H4,'Oct 11'!H4,'Nov 11'!H4,'Dec 11'!H4,'Jan 12'!H4,'Feb 12'!H4,'Mar 12'!H4,'Apr 12'!H4,'May 12'!H4,'Jun 12'!H4)</f>
        <v>25.583333333333332</v>
      </c>
      <c r="I4" s="9">
        <f>AVERAGE('July 11'!I4,'Aug 11'!I4,'Sep 11'!I4,'Oct 11'!I4,'Nov 11'!I4,'Dec 11'!I4,'Jan 12'!I4,'Feb 12'!I4,'Mar 12'!I4,'Apr 12'!I4,'May 12'!I4,'Jun 12'!I4)</f>
        <v>132.75</v>
      </c>
      <c r="J4" s="10">
        <f>SUM(G4:I4)</f>
        <v>182.66666666666666</v>
      </c>
      <c r="K4" s="39">
        <v>769011.23</v>
      </c>
      <c r="L4" s="4"/>
    </row>
    <row r="5" spans="1:12" x14ac:dyDescent="0.2">
      <c r="A5">
        <f>'SFY 09'!A5</f>
        <v>2</v>
      </c>
      <c r="B5" t="str">
        <f>'SFY 09'!B5</f>
        <v>Anne Arundel</v>
      </c>
      <c r="C5" s="8">
        <f>AVERAGE('July 11'!C5,'Aug 11'!C5,'Sep 11'!C5,'Oct 11'!C5,'Nov 11'!C5,'Dec 11'!C5,'Jan 12'!C5,'Feb 12'!C5,'Mar 12'!C5,'Apr 12'!C5,'May 12'!C5,'Jun 12'!C5)</f>
        <v>161.16666666666666</v>
      </c>
      <c r="D5" s="73">
        <f>AVERAGE('July 11'!D5,'Aug 11'!D5,'Sep 11'!D5,'Oct 11'!D5,'Nov 11'!D5,'Dec 11'!D5,'Jan 12'!D5,'Feb 12'!D5,'Mar 12'!D5,'Apr 12'!D5,'May 12'!D5,'Jun 12'!D5)</f>
        <v>85.333333333333329</v>
      </c>
      <c r="E5" s="73">
        <f>AVERAGE('July 11'!E5,'Aug 11'!E5,'Sep 11'!E5,'Oct 11'!E5,'Nov 11'!E5,'Dec 11'!E5,'Jan 12'!E5,'Feb 12'!E5,'Mar 12'!E5,'Apr 12'!E5,'May 12'!E5,'Jun 12'!E5)</f>
        <v>366.83333333333331</v>
      </c>
      <c r="F5" s="10">
        <f>SUM(C5:E5)</f>
        <v>613.33333333333326</v>
      </c>
      <c r="G5" s="9">
        <f>AVERAGE('July 11'!G5,'Aug 11'!G5,'Sep 11'!G5,'Oct 11'!G5,'Nov 11'!G5,'Dec 11'!G5,'Jan 12'!G5,'Feb 12'!G5,'Mar 12'!G5,'Apr 12'!G5,'May 12'!G5,'Jun 12'!G5)</f>
        <v>91.416666666666671</v>
      </c>
      <c r="H5" s="9">
        <f>AVERAGE('July 11'!H5,'Aug 11'!H5,'Sep 11'!H5,'Oct 11'!H5,'Nov 11'!H5,'Dec 11'!H5,'Jan 12'!H5,'Feb 12'!H5,'Mar 12'!H5,'Apr 12'!H5,'May 12'!H5,'Jun 12'!H5)</f>
        <v>52.75</v>
      </c>
      <c r="I5" s="9">
        <f>AVERAGE('July 11'!I5,'Aug 11'!I5,'Sep 11'!I5,'Oct 11'!I5,'Nov 11'!I5,'Dec 11'!I5,'Jan 12'!I5,'Feb 12'!I5,'Mar 12'!I5,'Apr 12'!I5,'May 12'!I5,'Jun 12'!I5)</f>
        <v>219.58333333333334</v>
      </c>
      <c r="J5" s="10">
        <f t="shared" ref="J5:J27" si="0">SUM(G5:I5)</f>
        <v>363.75</v>
      </c>
      <c r="K5" s="39">
        <v>2457076.2200000002</v>
      </c>
      <c r="L5" s="4"/>
    </row>
    <row r="6" spans="1:12" x14ac:dyDescent="0.2">
      <c r="A6">
        <f>'SFY 09'!A6</f>
        <v>3</v>
      </c>
      <c r="B6" t="str">
        <f>'SFY 09'!B6</f>
        <v>Baltimore Co</v>
      </c>
      <c r="C6" s="8">
        <f>AVERAGE('July 11'!C6,'Aug 11'!C6,'Sep 11'!C6,'Oct 11'!C6,'Nov 11'!C6,'Dec 11'!C6,'Jan 12'!C6,'Feb 12'!C6,'Mar 12'!C6,'Apr 12'!C6,'May 12'!C6,'Jun 12'!C6)</f>
        <v>1053.8333333333333</v>
      </c>
      <c r="D6" s="73">
        <f>AVERAGE('July 11'!D6,'Aug 11'!D6,'Sep 11'!D6,'Oct 11'!D6,'Nov 11'!D6,'Dec 11'!D6,'Jan 12'!D6,'Feb 12'!D6,'Mar 12'!D6,'Apr 12'!D6,'May 12'!D6,'Jun 12'!D6)</f>
        <v>239.25</v>
      </c>
      <c r="E6" s="73">
        <f>AVERAGE('July 11'!E6,'Aug 11'!E6,'Sep 11'!E6,'Oct 11'!E6,'Nov 11'!E6,'Dec 11'!E6,'Jan 12'!E6,'Feb 12'!E6,'Mar 12'!E6,'Apr 12'!E6,'May 12'!E6,'Jun 12'!E6)</f>
        <v>1940.6666666666667</v>
      </c>
      <c r="F6" s="10">
        <f t="shared" ref="F6:F26" si="1">SUM(C6:E6)</f>
        <v>3233.75</v>
      </c>
      <c r="G6" s="9">
        <f>AVERAGE('July 11'!G6,'Aug 11'!G6,'Sep 11'!G6,'Oct 11'!G6,'Nov 11'!G6,'Dec 11'!G6,'Jan 12'!G6,'Feb 12'!G6,'Mar 12'!G6,'Apr 12'!G6,'May 12'!G6,'Jun 12'!G6)</f>
        <v>603</v>
      </c>
      <c r="H6" s="9">
        <f>AVERAGE('July 11'!H6,'Aug 11'!H6,'Sep 11'!H6,'Oct 11'!H6,'Nov 11'!H6,'Dec 11'!H6,'Jan 12'!H6,'Feb 12'!H6,'Mar 12'!H6,'Apr 12'!H6,'May 12'!H6,'Jun 12'!H6)</f>
        <v>146.16666666666666</v>
      </c>
      <c r="I6" s="9">
        <f>AVERAGE('July 11'!I6,'Aug 11'!I6,'Sep 11'!I6,'Oct 11'!I6,'Nov 11'!I6,'Dec 11'!I6,'Jan 12'!I6,'Feb 12'!I6,'Mar 12'!I6,'Apr 12'!I6,'May 12'!I6,'Jun 12'!I6)</f>
        <v>1193.6666666666667</v>
      </c>
      <c r="J6" s="10">
        <f t="shared" si="0"/>
        <v>1942.8333333333335</v>
      </c>
      <c r="K6" s="39">
        <v>14587518.140000001</v>
      </c>
      <c r="L6" s="4"/>
    </row>
    <row r="7" spans="1:12" x14ac:dyDescent="0.2">
      <c r="A7">
        <f>'SFY 09'!A7</f>
        <v>4</v>
      </c>
      <c r="B7" t="str">
        <f>'SFY 09'!B7</f>
        <v>Calvert</v>
      </c>
      <c r="C7" s="8">
        <f>AVERAGE('July 11'!C7,'Aug 11'!C7,'Sep 11'!C7,'Oct 11'!C7,'Nov 11'!C7,'Dec 11'!C7,'Jan 12'!C7,'Feb 12'!C7,'Mar 12'!C7,'Apr 12'!C7,'May 12'!C7,'Jun 12'!C7)</f>
        <v>33.666666666666664</v>
      </c>
      <c r="D7" s="73">
        <f>AVERAGE('July 11'!D7,'Aug 11'!D7,'Sep 11'!D7,'Oct 11'!D7,'Nov 11'!D7,'Dec 11'!D7,'Jan 12'!D7,'Feb 12'!D7,'Mar 12'!D7,'Apr 12'!D7,'May 12'!D7,'Jun 12'!D7)</f>
        <v>19.916666666666668</v>
      </c>
      <c r="E7" s="73">
        <f>AVERAGE('July 11'!E7,'Aug 11'!E7,'Sep 11'!E7,'Oct 11'!E7,'Nov 11'!E7,'Dec 11'!E7,'Jan 12'!E7,'Feb 12'!E7,'Mar 12'!E7,'Apr 12'!E7,'May 12'!E7,'Jun 12'!E7)</f>
        <v>204.5</v>
      </c>
      <c r="F7" s="10">
        <f t="shared" si="1"/>
        <v>258.08333333333331</v>
      </c>
      <c r="G7" s="9">
        <f>AVERAGE('July 11'!G7,'Aug 11'!G7,'Sep 11'!G7,'Oct 11'!G7,'Nov 11'!G7,'Dec 11'!G7,'Jan 12'!G7,'Feb 12'!G7,'Mar 12'!G7,'Apr 12'!G7,'May 12'!G7,'Jun 12'!G7)</f>
        <v>19.25</v>
      </c>
      <c r="H7" s="9">
        <f>AVERAGE('July 11'!H7,'Aug 11'!H7,'Sep 11'!H7,'Oct 11'!H7,'Nov 11'!H7,'Dec 11'!H7,'Jan 12'!H7,'Feb 12'!H7,'Mar 12'!H7,'Apr 12'!H7,'May 12'!H7,'Jun 12'!H7)</f>
        <v>10.833333333333334</v>
      </c>
      <c r="I7" s="9">
        <f>AVERAGE('July 11'!I7,'Aug 11'!I7,'Sep 11'!I7,'Oct 11'!I7,'Nov 11'!I7,'Dec 11'!I7,'Jan 12'!I7,'Feb 12'!I7,'Mar 12'!I7,'Apr 12'!I7,'May 12'!I7,'Jun 12'!I7)</f>
        <v>118.33333333333333</v>
      </c>
      <c r="J7" s="10">
        <f t="shared" si="0"/>
        <v>148.41666666666666</v>
      </c>
      <c r="K7" s="39">
        <v>1040755.7799999999</v>
      </c>
      <c r="L7" s="4"/>
    </row>
    <row r="8" spans="1:12" x14ac:dyDescent="0.2">
      <c r="A8">
        <f>'SFY 09'!A8</f>
        <v>5</v>
      </c>
      <c r="B8" t="str">
        <f>'SFY 09'!B8</f>
        <v>Caroline</v>
      </c>
      <c r="C8" s="8">
        <f>AVERAGE('July 11'!C8,'Aug 11'!C8,'Sep 11'!C8,'Oct 11'!C8,'Nov 11'!C8,'Dec 11'!C8,'Jan 12'!C8,'Feb 12'!C8,'Mar 12'!C8,'Apr 12'!C8,'May 12'!C8,'Jun 12'!C8)</f>
        <v>33.583333333333336</v>
      </c>
      <c r="D8" s="73">
        <f>AVERAGE('July 11'!D8,'Aug 11'!D8,'Sep 11'!D8,'Oct 11'!D8,'Nov 11'!D8,'Dec 11'!D8,'Jan 12'!D8,'Feb 12'!D8,'Mar 12'!D8,'Apr 12'!D8,'May 12'!D8,'Jun 12'!D8)</f>
        <v>8.9166666666666661</v>
      </c>
      <c r="E8" s="73">
        <f>AVERAGE('July 11'!E8,'Aug 11'!E8,'Sep 11'!E8,'Oct 11'!E8,'Nov 11'!E8,'Dec 11'!E8,'Jan 12'!E8,'Feb 12'!E8,'Mar 12'!E8,'Apr 12'!E8,'May 12'!E8,'Jun 12'!E8)</f>
        <v>147.41666666666666</v>
      </c>
      <c r="F8" s="10">
        <f t="shared" si="1"/>
        <v>189.91666666666666</v>
      </c>
      <c r="G8" s="9">
        <f>AVERAGE('July 11'!G8,'Aug 11'!G8,'Sep 11'!G8,'Oct 11'!G8,'Nov 11'!G8,'Dec 11'!G8,'Jan 12'!G8,'Feb 12'!G8,'Mar 12'!G8,'Apr 12'!G8,'May 12'!G8,'Jun 12'!G8)</f>
        <v>21.75</v>
      </c>
      <c r="H8" s="9">
        <f>AVERAGE('July 11'!H8,'Aug 11'!H8,'Sep 11'!H8,'Oct 11'!H8,'Nov 11'!H8,'Dec 11'!H8,'Jan 12'!H8,'Feb 12'!H8,'Mar 12'!H8,'Apr 12'!H8,'May 12'!H8,'Jun 12'!H8)</f>
        <v>6</v>
      </c>
      <c r="I8" s="9">
        <f>AVERAGE('July 11'!I8,'Aug 11'!I8,'Sep 11'!I8,'Oct 11'!I8,'Nov 11'!I8,'Dec 11'!I8,'Jan 12'!I8,'Feb 12'!I8,'Mar 12'!I8,'Apr 12'!I8,'May 12'!I8,'Jun 12'!I8)</f>
        <v>82.583333333333329</v>
      </c>
      <c r="J8" s="10">
        <f t="shared" si="0"/>
        <v>110.33333333333333</v>
      </c>
      <c r="K8" s="39">
        <v>558300.44999999995</v>
      </c>
      <c r="L8" s="4"/>
    </row>
    <row r="9" spans="1:12" x14ac:dyDescent="0.2">
      <c r="A9">
        <f>'SFY 09'!A9</f>
        <v>6</v>
      </c>
      <c r="B9" t="str">
        <f>'SFY 09'!B9</f>
        <v>Carroll</v>
      </c>
      <c r="C9" s="8">
        <f>AVERAGE('July 11'!C9,'Aug 11'!C9,'Sep 11'!C9,'Oct 11'!C9,'Nov 11'!C9,'Dec 11'!C9,'Jan 12'!C9,'Feb 12'!C9,'Mar 12'!C9,'Apr 12'!C9,'May 12'!C9,'Jun 12'!C9)</f>
        <v>53.5</v>
      </c>
      <c r="D9" s="73">
        <f>AVERAGE('July 11'!D9,'Aug 11'!D9,'Sep 11'!D9,'Oct 11'!D9,'Nov 11'!D9,'Dec 11'!D9,'Jan 12'!D9,'Feb 12'!D9,'Mar 12'!D9,'Apr 12'!D9,'May 12'!D9,'Jun 12'!D9)</f>
        <v>34.833333333333336</v>
      </c>
      <c r="E9" s="73">
        <f>AVERAGE('July 11'!E9,'Aug 11'!E9,'Sep 11'!E9,'Oct 11'!E9,'Nov 11'!E9,'Dec 11'!E9,'Jan 12'!E9,'Feb 12'!E9,'Mar 12'!E9,'Apr 12'!E9,'May 12'!E9,'Jun 12'!E9)</f>
        <v>305.25</v>
      </c>
      <c r="F9" s="10">
        <f t="shared" si="1"/>
        <v>393.58333333333337</v>
      </c>
      <c r="G9" s="9">
        <f>AVERAGE('July 11'!G9,'Aug 11'!G9,'Sep 11'!G9,'Oct 11'!G9,'Nov 11'!G9,'Dec 11'!G9,'Jan 12'!G9,'Feb 12'!G9,'Mar 12'!G9,'Apr 12'!G9,'May 12'!G9,'Jun 12'!G9)</f>
        <v>30.5</v>
      </c>
      <c r="H9" s="9">
        <f>AVERAGE('July 11'!H9,'Aug 11'!H9,'Sep 11'!H9,'Oct 11'!H9,'Nov 11'!H9,'Dec 11'!H9,'Jan 12'!H9,'Feb 12'!H9,'Mar 12'!H9,'Apr 12'!H9,'May 12'!H9,'Jun 12'!H9)</f>
        <v>19.833333333333332</v>
      </c>
      <c r="I9" s="9">
        <f>AVERAGE('July 11'!I9,'Aug 11'!I9,'Sep 11'!I9,'Oct 11'!I9,'Nov 11'!I9,'Dec 11'!I9,'Jan 12'!I9,'Feb 12'!I9,'Mar 12'!I9,'Apr 12'!I9,'May 12'!I9,'Jun 12'!I9)</f>
        <v>199.91666666666666</v>
      </c>
      <c r="J9" s="10">
        <f t="shared" si="0"/>
        <v>250.25</v>
      </c>
      <c r="K9" s="39">
        <v>1562863.09</v>
      </c>
      <c r="L9" s="4"/>
    </row>
    <row r="10" spans="1:12" x14ac:dyDescent="0.2">
      <c r="A10">
        <f>'SFY 09'!A10</f>
        <v>7</v>
      </c>
      <c r="B10" t="str">
        <f>'SFY 09'!B10</f>
        <v>Cecil</v>
      </c>
      <c r="C10" s="8">
        <f>AVERAGE('July 11'!C10,'Aug 11'!C10,'Sep 11'!C10,'Oct 11'!C10,'Nov 11'!C10,'Dec 11'!C10,'Jan 12'!C10,'Feb 12'!C10,'Mar 12'!C10,'Apr 12'!C10,'May 12'!C10,'Jun 12'!C10)</f>
        <v>101.25</v>
      </c>
      <c r="D10" s="73">
        <f>AVERAGE('July 11'!D10,'Aug 11'!D10,'Sep 11'!D10,'Oct 11'!D10,'Nov 11'!D10,'Dec 11'!D10,'Jan 12'!D10,'Feb 12'!D10,'Mar 12'!D10,'Apr 12'!D10,'May 12'!D10,'Jun 12'!D10)</f>
        <v>41.166666666666664</v>
      </c>
      <c r="E10" s="73">
        <f>AVERAGE('July 11'!E10,'Aug 11'!E10,'Sep 11'!E10,'Oct 11'!E10,'Nov 11'!E10,'Dec 11'!E10,'Jan 12'!E10,'Feb 12'!E10,'Mar 12'!E10,'Apr 12'!E10,'May 12'!E10,'Jun 12'!E10)</f>
        <v>191.66666666666666</v>
      </c>
      <c r="F10" s="10">
        <f t="shared" si="1"/>
        <v>334.08333333333331</v>
      </c>
      <c r="G10" s="9">
        <f>AVERAGE('July 11'!G10,'Aug 11'!G10,'Sep 11'!G10,'Oct 11'!G10,'Nov 11'!G10,'Dec 11'!G10,'Jan 12'!G10,'Feb 12'!G10,'Mar 12'!G10,'Apr 12'!G10,'May 12'!G10,'Jun 12'!G10)</f>
        <v>59.25</v>
      </c>
      <c r="H10" s="9">
        <f>AVERAGE('July 11'!H10,'Aug 11'!H10,'Sep 11'!H10,'Oct 11'!H10,'Nov 11'!H10,'Dec 11'!H10,'Jan 12'!H10,'Feb 12'!H10,'Mar 12'!H10,'Apr 12'!H10,'May 12'!H10,'Jun 12'!H10)</f>
        <v>22.5</v>
      </c>
      <c r="I10" s="9">
        <f>AVERAGE('July 11'!I10,'Aug 11'!I10,'Sep 11'!I10,'Oct 11'!I10,'Nov 11'!I10,'Dec 11'!I10,'Jan 12'!I10,'Feb 12'!I10,'Mar 12'!I10,'Apr 12'!I10,'May 12'!I10,'Jun 12'!I10)</f>
        <v>110.25</v>
      </c>
      <c r="J10" s="10">
        <f t="shared" si="0"/>
        <v>192</v>
      </c>
      <c r="K10" s="39">
        <v>1256058.7500000002</v>
      </c>
      <c r="L10" s="4"/>
    </row>
    <row r="11" spans="1:12" x14ac:dyDescent="0.2">
      <c r="A11">
        <f>'SFY 09'!A11</f>
        <v>8</v>
      </c>
      <c r="B11" t="str">
        <f>'SFY 09'!B11</f>
        <v>Charles</v>
      </c>
      <c r="C11" s="8">
        <f>AVERAGE('July 11'!C11,'Aug 11'!C11,'Sep 11'!C11,'Oct 11'!C11,'Nov 11'!C11,'Dec 11'!C11,'Jan 12'!C11,'Feb 12'!C11,'Mar 12'!C11,'Apr 12'!C11,'May 12'!C11,'Jun 12'!C11)</f>
        <v>115.41666666666667</v>
      </c>
      <c r="D11" s="73">
        <f>AVERAGE('July 11'!D11,'Aug 11'!D11,'Sep 11'!D11,'Oct 11'!D11,'Nov 11'!D11,'Dec 11'!D11,'Jan 12'!D11,'Feb 12'!D11,'Mar 12'!D11,'Apr 12'!D11,'May 12'!D11,'Jun 12'!D11)</f>
        <v>31.166666666666668</v>
      </c>
      <c r="E11" s="73">
        <f>AVERAGE('July 11'!E11,'Aug 11'!E11,'Sep 11'!E11,'Oct 11'!E11,'Nov 11'!E11,'Dec 11'!E11,'Jan 12'!E11,'Feb 12'!E11,'Mar 12'!E11,'Apr 12'!E11,'May 12'!E11,'Jun 12'!E11)</f>
        <v>368.91666666666669</v>
      </c>
      <c r="F11" s="10">
        <f t="shared" si="1"/>
        <v>515.5</v>
      </c>
      <c r="G11" s="9">
        <f>AVERAGE('July 11'!G11,'Aug 11'!G11,'Sep 11'!G11,'Oct 11'!G11,'Nov 11'!G11,'Dec 11'!G11,'Jan 12'!G11,'Feb 12'!G11,'Mar 12'!G11,'Apr 12'!G11,'May 12'!G11,'Jun 12'!G11)</f>
        <v>66</v>
      </c>
      <c r="H11" s="9">
        <f>AVERAGE('July 11'!H11,'Aug 11'!H11,'Sep 11'!H11,'Oct 11'!H11,'Nov 11'!H11,'Dec 11'!H11,'Jan 12'!H11,'Feb 12'!H11,'Mar 12'!H11,'Apr 12'!H11,'May 12'!H11,'Jun 12'!H11)</f>
        <v>18.166666666666668</v>
      </c>
      <c r="I11" s="9">
        <f>AVERAGE('July 11'!I11,'Aug 11'!I11,'Sep 11'!I11,'Oct 11'!I11,'Nov 11'!I11,'Dec 11'!I11,'Jan 12'!I11,'Feb 12'!I11,'Mar 12'!I11,'Apr 12'!I11,'May 12'!I11,'Jun 12'!I11)</f>
        <v>220.75</v>
      </c>
      <c r="J11" s="10">
        <f t="shared" si="0"/>
        <v>304.91666666666669</v>
      </c>
      <c r="K11" s="39">
        <v>2224752.2699999996</v>
      </c>
      <c r="L11" s="4"/>
    </row>
    <row r="12" spans="1:12" x14ac:dyDescent="0.2">
      <c r="A12">
        <f>'SFY 09'!A12</f>
        <v>9</v>
      </c>
      <c r="B12" t="str">
        <f>'SFY 09'!B12</f>
        <v>Dorcester</v>
      </c>
      <c r="C12" s="8">
        <f>AVERAGE('July 11'!C12,'Aug 11'!C12,'Sep 11'!C12,'Oct 11'!C12,'Nov 11'!C12,'Dec 11'!C12,'Jan 12'!C12,'Feb 12'!C12,'Mar 12'!C12,'Apr 12'!C12,'May 12'!C12,'Jun 12'!C12)</f>
        <v>30.25</v>
      </c>
      <c r="D12" s="73">
        <f>AVERAGE('July 11'!D12,'Aug 11'!D12,'Sep 11'!D12,'Oct 11'!D12,'Nov 11'!D12,'Dec 11'!D12,'Jan 12'!D12,'Feb 12'!D12,'Mar 12'!D12,'Apr 12'!D12,'May 12'!D12,'Jun 12'!D12)</f>
        <v>28.666666666666668</v>
      </c>
      <c r="E12" s="73">
        <f>AVERAGE('July 11'!E12,'Aug 11'!E12,'Sep 11'!E12,'Oct 11'!E12,'Nov 11'!E12,'Dec 11'!E12,'Jan 12'!E12,'Feb 12'!E12,'Mar 12'!E12,'Apr 12'!E12,'May 12'!E12,'Jun 12'!E12)</f>
        <v>204.58333333333334</v>
      </c>
      <c r="F12" s="10">
        <f t="shared" si="1"/>
        <v>263.5</v>
      </c>
      <c r="G12" s="9">
        <f>AVERAGE('July 11'!G12,'Aug 11'!G12,'Sep 11'!G12,'Oct 11'!G12,'Nov 11'!G12,'Dec 11'!G12,'Jan 12'!G12,'Feb 12'!G12,'Mar 12'!G12,'Apr 12'!G12,'May 12'!G12,'Jun 12'!G12)</f>
        <v>18.083333333333332</v>
      </c>
      <c r="H12" s="9">
        <f>AVERAGE('July 11'!H12,'Aug 11'!H12,'Sep 11'!H12,'Oct 11'!H12,'Nov 11'!H12,'Dec 11'!H12,'Jan 12'!H12,'Feb 12'!H12,'Mar 12'!H12,'Apr 12'!H12,'May 12'!H12,'Jun 12'!H12)</f>
        <v>15.5</v>
      </c>
      <c r="I12" s="9">
        <f>AVERAGE('July 11'!I12,'Aug 11'!I12,'Sep 11'!I12,'Oct 11'!I12,'Nov 11'!I12,'Dec 11'!I12,'Jan 12'!I12,'Feb 12'!I12,'Mar 12'!I12,'Apr 12'!I12,'May 12'!I12,'Jun 12'!I12)</f>
        <v>138.08333333333334</v>
      </c>
      <c r="J12" s="10">
        <f t="shared" si="0"/>
        <v>171.66666666666669</v>
      </c>
      <c r="K12" s="39">
        <v>777499.2</v>
      </c>
      <c r="L12" s="4"/>
    </row>
    <row r="13" spans="1:12" x14ac:dyDescent="0.2">
      <c r="A13">
        <f>'SFY 09'!A13</f>
        <v>10</v>
      </c>
      <c r="B13" t="str">
        <f>'SFY 09'!B13</f>
        <v>Frederick</v>
      </c>
      <c r="C13" s="8">
        <f>AVERAGE('July 11'!C13,'Aug 11'!C13,'Sep 11'!C13,'Oct 11'!C13,'Nov 11'!C13,'Dec 11'!C13,'Jan 12'!C13,'Feb 12'!C13,'Mar 12'!C13,'Apr 12'!C13,'May 12'!C13,'Jun 12'!C13)</f>
        <v>153.08333333333334</v>
      </c>
      <c r="D13" s="73">
        <f>AVERAGE('July 11'!D13,'Aug 11'!D13,'Sep 11'!D13,'Oct 11'!D13,'Nov 11'!D13,'Dec 11'!D13,'Jan 12'!D13,'Feb 12'!D13,'Mar 12'!D13,'Apr 12'!D13,'May 12'!D13,'Jun 12'!D13)</f>
        <v>45</v>
      </c>
      <c r="E13" s="73">
        <f>AVERAGE('July 11'!E13,'Aug 11'!E13,'Sep 11'!E13,'Oct 11'!E13,'Nov 11'!E13,'Dec 11'!E13,'Jan 12'!E13,'Feb 12'!E13,'Mar 12'!E13,'Apr 12'!E13,'May 12'!E13,'Jun 12'!E13)</f>
        <v>310.08333333333331</v>
      </c>
      <c r="F13" s="10">
        <f t="shared" si="1"/>
        <v>508.16666666666663</v>
      </c>
      <c r="G13" s="9">
        <f>AVERAGE('July 11'!G13,'Aug 11'!G13,'Sep 11'!G13,'Oct 11'!G13,'Nov 11'!G13,'Dec 11'!G13,'Jan 12'!G13,'Feb 12'!G13,'Mar 12'!G13,'Apr 12'!G13,'May 12'!G13,'Jun 12'!G13)</f>
        <v>79.75</v>
      </c>
      <c r="H13" s="9">
        <f>AVERAGE('July 11'!H13,'Aug 11'!H13,'Sep 11'!H13,'Oct 11'!H13,'Nov 11'!H13,'Dec 11'!H13,'Jan 12'!H13,'Feb 12'!H13,'Mar 12'!H13,'Apr 12'!H13,'May 12'!H13,'Jun 12'!H13)</f>
        <v>24.583333333333332</v>
      </c>
      <c r="I13" s="9">
        <f>AVERAGE('July 11'!I13,'Aug 11'!I13,'Sep 11'!I13,'Oct 11'!I13,'Nov 11'!I13,'Dec 11'!I13,'Jan 12'!I13,'Feb 12'!I13,'Mar 12'!I13,'Apr 12'!I13,'May 12'!I13,'Jun 12'!I13)</f>
        <v>189.91666666666666</v>
      </c>
      <c r="J13" s="10">
        <f t="shared" si="0"/>
        <v>294.25</v>
      </c>
      <c r="K13" s="39">
        <v>1918390.02</v>
      </c>
      <c r="L13" s="4"/>
    </row>
    <row r="14" spans="1:12" x14ac:dyDescent="0.2">
      <c r="A14">
        <f>'SFY 09'!A14</f>
        <v>11</v>
      </c>
      <c r="B14" t="str">
        <f>'SFY 09'!B14</f>
        <v>Garrett</v>
      </c>
      <c r="C14" s="8">
        <f>AVERAGE('July 11'!C14,'Aug 11'!C14,'Sep 11'!C14,'Oct 11'!C14,'Nov 11'!C14,'Dec 11'!C14,'Jan 12'!C14,'Feb 12'!C14,'Mar 12'!C14,'Apr 12'!C14,'May 12'!C14,'Jun 12'!C14)</f>
        <v>8.6666666666666661</v>
      </c>
      <c r="D14" s="73">
        <f>AVERAGE('July 11'!D14,'Aug 11'!D14,'Sep 11'!D14,'Oct 11'!D14,'Nov 11'!D14,'Dec 11'!D14,'Jan 12'!D14,'Feb 12'!D14,'Mar 12'!D14,'Apr 12'!D14,'May 12'!D14,'Jun 12'!D14)</f>
        <v>3.5</v>
      </c>
      <c r="E14" s="73">
        <f>AVERAGE('July 11'!E14,'Aug 11'!E14,'Sep 11'!E14,'Oct 11'!E14,'Nov 11'!E14,'Dec 11'!E14,'Jan 12'!E14,'Feb 12'!E14,'Mar 12'!E14,'Apr 12'!E14,'May 12'!E14,'Jun 12'!E14)</f>
        <v>41.083333333333336</v>
      </c>
      <c r="F14" s="10">
        <f t="shared" si="1"/>
        <v>53.25</v>
      </c>
      <c r="G14" s="9">
        <f>AVERAGE('July 11'!G14,'Aug 11'!G14,'Sep 11'!G14,'Oct 11'!G14,'Nov 11'!G14,'Dec 11'!G14,'Jan 12'!G14,'Feb 12'!G14,'Mar 12'!G14,'Apr 12'!G14,'May 12'!G14,'Jun 12'!G14)</f>
        <v>4.583333333333333</v>
      </c>
      <c r="H14" s="9">
        <f>AVERAGE('July 11'!H14,'Aug 11'!H14,'Sep 11'!H14,'Oct 11'!H14,'Nov 11'!H14,'Dec 11'!H14,'Jan 12'!H14,'Feb 12'!H14,'Mar 12'!H14,'Apr 12'!H14,'May 12'!H14,'Jun 12'!H14)</f>
        <v>2</v>
      </c>
      <c r="I14" s="9">
        <f>AVERAGE('July 11'!I14,'Aug 11'!I14,'Sep 11'!I14,'Oct 11'!I14,'Nov 11'!I14,'Dec 11'!I14,'Jan 12'!I14,'Feb 12'!I14,'Mar 12'!I14,'Apr 12'!I14,'May 12'!I14,'Jun 12'!I14)</f>
        <v>27.5</v>
      </c>
      <c r="J14" s="10">
        <f t="shared" si="0"/>
        <v>34.083333333333336</v>
      </c>
      <c r="K14" s="39">
        <v>107739.62999999999</v>
      </c>
      <c r="L14" s="4"/>
    </row>
    <row r="15" spans="1:12" x14ac:dyDescent="0.2">
      <c r="A15">
        <f>'SFY 09'!A15</f>
        <v>12</v>
      </c>
      <c r="B15" t="str">
        <f>'SFY 09'!B15</f>
        <v>Harford</v>
      </c>
      <c r="C15" s="8">
        <f>AVERAGE('July 11'!C15,'Aug 11'!C15,'Sep 11'!C15,'Oct 11'!C15,'Nov 11'!C15,'Dec 11'!C15,'Jan 12'!C15,'Feb 12'!C15,'Mar 12'!C15,'Apr 12'!C15,'May 12'!C15,'Jun 12'!C15)</f>
        <v>139.75</v>
      </c>
      <c r="D15" s="73">
        <f>AVERAGE('July 11'!D15,'Aug 11'!D15,'Sep 11'!D15,'Oct 11'!D15,'Nov 11'!D15,'Dec 11'!D15,'Jan 12'!D15,'Feb 12'!D15,'Mar 12'!D15,'Apr 12'!D15,'May 12'!D15,'Jun 12'!D15)</f>
        <v>82.416666666666671</v>
      </c>
      <c r="E15" s="73">
        <f>AVERAGE('July 11'!E15,'Aug 11'!E15,'Sep 11'!E15,'Oct 11'!E15,'Nov 11'!E15,'Dec 11'!E15,'Jan 12'!E15,'Feb 12'!E15,'Mar 12'!E15,'Apr 12'!E15,'May 12'!E15,'Jun 12'!E15)</f>
        <v>491.08333333333331</v>
      </c>
      <c r="F15" s="10">
        <f t="shared" si="1"/>
        <v>713.25</v>
      </c>
      <c r="G15" s="9">
        <f>AVERAGE('July 11'!G15,'Aug 11'!G15,'Sep 11'!G15,'Oct 11'!G15,'Nov 11'!G15,'Dec 11'!G15,'Jan 12'!G15,'Feb 12'!G15,'Mar 12'!G15,'Apr 12'!G15,'May 12'!G15,'Jun 12'!G15)</f>
        <v>81.916666666666671</v>
      </c>
      <c r="H15" s="9">
        <f>AVERAGE('July 11'!H15,'Aug 11'!H15,'Sep 11'!H15,'Oct 11'!H15,'Nov 11'!H15,'Dec 11'!H15,'Jan 12'!H15,'Feb 12'!H15,'Mar 12'!H15,'Apr 12'!H15,'May 12'!H15,'Jun 12'!H15)</f>
        <v>44.25</v>
      </c>
      <c r="I15" s="9">
        <f>AVERAGE('July 11'!I15,'Aug 11'!I15,'Sep 11'!I15,'Oct 11'!I15,'Nov 11'!I15,'Dec 11'!I15,'Jan 12'!I15,'Feb 12'!I15,'Mar 12'!I15,'Apr 12'!I15,'May 12'!I15,'Jun 12'!I15)</f>
        <v>293.41666666666669</v>
      </c>
      <c r="J15" s="10">
        <f t="shared" si="0"/>
        <v>419.58333333333337</v>
      </c>
      <c r="K15" s="39">
        <v>2872399.1</v>
      </c>
      <c r="L15" s="4"/>
    </row>
    <row r="16" spans="1:12" x14ac:dyDescent="0.2">
      <c r="A16">
        <f>'SFY 09'!A16</f>
        <v>13</v>
      </c>
      <c r="B16" t="str">
        <f>'SFY 09'!B16</f>
        <v>Howard</v>
      </c>
      <c r="C16" s="8">
        <f>AVERAGE('July 11'!C16,'Aug 11'!C16,'Sep 11'!C16,'Oct 11'!C16,'Nov 11'!C16,'Dec 11'!C16,'Jan 12'!C16,'Feb 12'!C16,'Mar 12'!C16,'Apr 12'!C16,'May 12'!C16,'Jun 12'!C16)</f>
        <v>261.58333333333331</v>
      </c>
      <c r="D16" s="73">
        <f>AVERAGE('July 11'!D16,'Aug 11'!D16,'Sep 11'!D16,'Oct 11'!D16,'Nov 11'!D16,'Dec 11'!D16,'Jan 12'!D16,'Feb 12'!D16,'Mar 12'!D16,'Apr 12'!D16,'May 12'!D16,'Jun 12'!D16)</f>
        <v>48.25</v>
      </c>
      <c r="E16" s="73">
        <f>AVERAGE('July 11'!E16,'Aug 11'!E16,'Sep 11'!E16,'Oct 11'!E16,'Nov 11'!E16,'Dec 11'!E16,'Jan 12'!E16,'Feb 12'!E16,'Mar 12'!E16,'Apr 12'!E16,'May 12'!E16,'Jun 12'!E16)</f>
        <v>389.5</v>
      </c>
      <c r="F16" s="10">
        <f t="shared" si="1"/>
        <v>699.33333333333326</v>
      </c>
      <c r="G16" s="9">
        <f>AVERAGE('July 11'!G16,'Aug 11'!G16,'Sep 11'!G16,'Oct 11'!G16,'Nov 11'!G16,'Dec 11'!G16,'Jan 12'!G16,'Feb 12'!G16,'Mar 12'!G16,'Apr 12'!G16,'May 12'!G16,'Jun 12'!G16)</f>
        <v>144.75</v>
      </c>
      <c r="H16" s="9">
        <f>AVERAGE('July 11'!H16,'Aug 11'!H16,'Sep 11'!H16,'Oct 11'!H16,'Nov 11'!H16,'Dec 11'!H16,'Jan 12'!H16,'Feb 12'!H16,'Mar 12'!H16,'Apr 12'!H16,'May 12'!H16,'Jun 12'!H16)</f>
        <v>28.333333333333332</v>
      </c>
      <c r="I16" s="9">
        <f>AVERAGE('July 11'!I16,'Aug 11'!I16,'Sep 11'!I16,'Oct 11'!I16,'Nov 11'!I16,'Dec 11'!I16,'Jan 12'!I16,'Feb 12'!I16,'Mar 12'!I16,'Apr 12'!I16,'May 12'!I16,'Jun 12'!I16)</f>
        <v>223.83333333333334</v>
      </c>
      <c r="J16" s="10">
        <f t="shared" si="0"/>
        <v>396.91666666666669</v>
      </c>
      <c r="K16" s="39">
        <v>4396631.16</v>
      </c>
      <c r="L16" s="4"/>
    </row>
    <row r="17" spans="1:12" x14ac:dyDescent="0.2">
      <c r="A17">
        <f>'SFY 09'!A17</f>
        <v>14</v>
      </c>
      <c r="B17" t="str">
        <f>'SFY 09'!B17</f>
        <v>Kent</v>
      </c>
      <c r="C17" s="8">
        <f>AVERAGE('July 11'!C17,'Aug 11'!C17,'Sep 11'!C17,'Oct 11'!C17,'Nov 11'!C17,'Dec 11'!C17,'Jan 12'!C17,'Feb 12'!C17,'Mar 12'!C17,'Apr 12'!C17,'May 12'!C17,'Jun 12'!C17)</f>
        <v>13</v>
      </c>
      <c r="D17" s="73">
        <f>AVERAGE('July 11'!D17,'Aug 11'!D17,'Sep 11'!D17,'Oct 11'!D17,'Nov 11'!D17,'Dec 11'!D17,'Jan 12'!D17,'Feb 12'!D17,'Mar 12'!D17,'Apr 12'!D17,'May 12'!D17,'Jun 12'!D17)</f>
        <v>5.5</v>
      </c>
      <c r="E17" s="73">
        <f>AVERAGE('July 11'!E17,'Aug 11'!E17,'Sep 11'!E17,'Oct 11'!E17,'Nov 11'!E17,'Dec 11'!E17,'Jan 12'!E17,'Feb 12'!E17,'Mar 12'!E17,'Apr 12'!E17,'May 12'!E17,'Jun 12'!E17)</f>
        <v>54.333333333333336</v>
      </c>
      <c r="F17" s="10">
        <f t="shared" si="1"/>
        <v>72.833333333333343</v>
      </c>
      <c r="G17" s="9">
        <f>AVERAGE('July 11'!G17,'Aug 11'!G17,'Sep 11'!G17,'Oct 11'!G17,'Nov 11'!G17,'Dec 11'!G17,'Jan 12'!G17,'Feb 12'!G17,'Mar 12'!G17,'Apr 12'!G17,'May 12'!G17,'Jun 12'!G17)</f>
        <v>8</v>
      </c>
      <c r="H17" s="9">
        <f>AVERAGE('July 11'!H17,'Aug 11'!H17,'Sep 11'!H17,'Oct 11'!H17,'Nov 11'!H17,'Dec 11'!H17,'Jan 12'!H17,'Feb 12'!H17,'Mar 12'!H17,'Apr 12'!H17,'May 12'!H17,'Jun 12'!H17)</f>
        <v>3.3333333333333335</v>
      </c>
      <c r="I17" s="9">
        <f>AVERAGE('July 11'!I17,'Aug 11'!I17,'Sep 11'!I17,'Oct 11'!I17,'Nov 11'!I17,'Dec 11'!I17,'Jan 12'!I17,'Feb 12'!I17,'Mar 12'!I17,'Apr 12'!I17,'May 12'!I17,'Jun 12'!I17)</f>
        <v>32.75</v>
      </c>
      <c r="J17" s="10">
        <f t="shared" si="0"/>
        <v>44.083333333333336</v>
      </c>
      <c r="K17" s="39">
        <v>169486.14</v>
      </c>
      <c r="L17" s="4"/>
    </row>
    <row r="18" spans="1:12" x14ac:dyDescent="0.2">
      <c r="A18">
        <f>'SFY 09'!A18</f>
        <v>15</v>
      </c>
      <c r="B18" t="str">
        <f>'SFY 09'!B18</f>
        <v>Montgomery</v>
      </c>
      <c r="C18" s="8">
        <f>AVERAGE('July 11'!C18,'Aug 11'!C18,'Sep 11'!C18,'Oct 11'!C18,'Nov 11'!C18,'Dec 11'!C18,'Jan 12'!C18,'Feb 12'!C18,'Mar 12'!C18,'Apr 12'!C18,'May 12'!C18,'Jun 12'!C18)</f>
        <v>375.66666666666669</v>
      </c>
      <c r="D18" s="73">
        <f>AVERAGE('July 11'!D18,'Aug 11'!D18,'Sep 11'!D18,'Oct 11'!D18,'Nov 11'!D18,'Dec 11'!D18,'Jan 12'!D18,'Feb 12'!D18,'Mar 12'!D18,'Apr 12'!D18,'May 12'!D18,'Jun 12'!D18)</f>
        <v>157.33333333333334</v>
      </c>
      <c r="E18" s="73">
        <f>AVERAGE('July 11'!E18,'Aug 11'!E18,'Sep 11'!E18,'Oct 11'!E18,'Nov 11'!E18,'Dec 11'!E18,'Jan 12'!E18,'Feb 12'!E18,'Mar 12'!E18,'Apr 12'!E18,'May 12'!E18,'Jun 12'!E18)</f>
        <v>791.66666666666663</v>
      </c>
      <c r="F18" s="10">
        <f t="shared" si="1"/>
        <v>1324.6666666666665</v>
      </c>
      <c r="G18" s="9">
        <f>AVERAGE('July 11'!G18,'Aug 11'!G18,'Sep 11'!G18,'Oct 11'!G18,'Nov 11'!G18,'Dec 11'!G18,'Jan 12'!G18,'Feb 12'!G18,'Mar 12'!G18,'Apr 12'!G18,'May 12'!G18,'Jun 12'!G18)</f>
        <v>219.66666666666666</v>
      </c>
      <c r="H18" s="9">
        <f>AVERAGE('July 11'!H18,'Aug 11'!H18,'Sep 11'!H18,'Oct 11'!H18,'Nov 11'!H18,'Dec 11'!H18,'Jan 12'!H18,'Feb 12'!H18,'Mar 12'!H18,'Apr 12'!H18,'May 12'!H18,'Jun 12'!H18)</f>
        <v>83.916666666666671</v>
      </c>
      <c r="I18" s="9">
        <f>AVERAGE('July 11'!I18,'Aug 11'!I18,'Sep 11'!I18,'Oct 11'!I18,'Nov 11'!I18,'Dec 11'!I18,'Jan 12'!I18,'Feb 12'!I18,'Mar 12'!I18,'Apr 12'!I18,'May 12'!I18,'Jun 12'!I18)</f>
        <v>475.33333333333331</v>
      </c>
      <c r="J18" s="10">
        <f t="shared" si="0"/>
        <v>778.91666666666663</v>
      </c>
      <c r="K18" s="39">
        <v>6798986.620000001</v>
      </c>
      <c r="L18" s="4"/>
    </row>
    <row r="19" spans="1:12" x14ac:dyDescent="0.2">
      <c r="A19">
        <f>'SFY 09'!A19</f>
        <v>16</v>
      </c>
      <c r="B19" t="str">
        <f>'SFY 09'!B19</f>
        <v>Prince George's</v>
      </c>
      <c r="C19" s="8">
        <f>AVERAGE('July 11'!C19,'Aug 11'!C19,'Sep 11'!C19,'Oct 11'!C19,'Nov 11'!C19,'Dec 11'!C19,'Jan 12'!C19,'Feb 12'!C19,'Mar 12'!C19,'Apr 12'!C19,'May 12'!C19,'Jun 12'!C19)</f>
        <v>1085.75</v>
      </c>
      <c r="D19" s="73">
        <f>AVERAGE('July 11'!D19,'Aug 11'!D19,'Sep 11'!D19,'Oct 11'!D19,'Nov 11'!D19,'Dec 11'!D19,'Jan 12'!D19,'Feb 12'!D19,'Mar 12'!D19,'Apr 12'!D19,'May 12'!D19,'Jun 12'!D19)</f>
        <v>233</v>
      </c>
      <c r="E19" s="73">
        <f>AVERAGE('July 11'!E19,'Aug 11'!E19,'Sep 11'!E19,'Oct 11'!E19,'Nov 11'!E19,'Dec 11'!E19,'Jan 12'!E19,'Feb 12'!E19,'Mar 12'!E19,'Apr 12'!E19,'May 12'!E19,'Jun 12'!E19)</f>
        <v>1397.5</v>
      </c>
      <c r="F19" s="10">
        <f t="shared" si="1"/>
        <v>2716.25</v>
      </c>
      <c r="G19" s="9">
        <f>AVERAGE('July 11'!G19,'Aug 11'!G19,'Sep 11'!G19,'Oct 11'!G19,'Nov 11'!G19,'Dec 11'!G19,'Jan 12'!G19,'Feb 12'!G19,'Mar 12'!G19,'Apr 12'!G19,'May 12'!G19,'Jun 12'!G19)</f>
        <v>615.33333333333337</v>
      </c>
      <c r="H19" s="9">
        <f>AVERAGE('July 11'!H19,'Aug 11'!H19,'Sep 11'!H19,'Oct 11'!H19,'Nov 11'!H19,'Dec 11'!H19,'Jan 12'!H19,'Feb 12'!H19,'Mar 12'!H19,'Apr 12'!H19,'May 12'!H19,'Jun 12'!H19)</f>
        <v>129</v>
      </c>
      <c r="I19" s="9">
        <f>AVERAGE('July 11'!I19,'Aug 11'!I19,'Sep 11'!I19,'Oct 11'!I19,'Nov 11'!I19,'Dec 11'!I19,'Jan 12'!I19,'Feb 12'!I19,'Mar 12'!I19,'Apr 12'!I19,'May 12'!I19,'Jun 12'!I19)</f>
        <v>791.75</v>
      </c>
      <c r="J19" s="10">
        <f t="shared" si="0"/>
        <v>1536.0833333333335</v>
      </c>
      <c r="K19" s="39">
        <v>12700601.649999999</v>
      </c>
      <c r="L19" s="4"/>
    </row>
    <row r="20" spans="1:12" x14ac:dyDescent="0.2">
      <c r="A20">
        <f>'SFY 09'!A20</f>
        <v>17</v>
      </c>
      <c r="B20" t="str">
        <f>'SFY 09'!B20</f>
        <v>Queen Anne's</v>
      </c>
      <c r="C20" s="8">
        <f>AVERAGE('July 11'!C20,'Aug 11'!C20,'Sep 11'!C20,'Oct 11'!C20,'Nov 11'!C20,'Dec 11'!C20,'Jan 12'!C20,'Feb 12'!C20,'Mar 12'!C20,'Apr 12'!C20,'May 12'!C20,'Jun 12'!C20)</f>
        <v>10.833333333333334</v>
      </c>
      <c r="D20" s="73">
        <f>AVERAGE('July 11'!D20,'Aug 11'!D20,'Sep 11'!D20,'Oct 11'!D20,'Nov 11'!D20,'Dec 11'!D20,'Jan 12'!D20,'Feb 12'!D20,'Mar 12'!D20,'Apr 12'!D20,'May 12'!D20,'Jun 12'!D20)</f>
        <v>8.75</v>
      </c>
      <c r="E20" s="73">
        <f>AVERAGE('July 11'!E20,'Aug 11'!E20,'Sep 11'!E20,'Oct 11'!E20,'Nov 11'!E20,'Dec 11'!E20,'Jan 12'!E20,'Feb 12'!E20,'Mar 12'!E20,'Apr 12'!E20,'May 12'!E20,'Jun 12'!E20)</f>
        <v>100.75</v>
      </c>
      <c r="F20" s="10">
        <f t="shared" si="1"/>
        <v>120.33333333333334</v>
      </c>
      <c r="G20" s="9">
        <f>AVERAGE('July 11'!G20,'Aug 11'!G20,'Sep 11'!G20,'Oct 11'!G20,'Nov 11'!G20,'Dec 11'!G20,'Jan 12'!G20,'Feb 12'!G20,'Mar 12'!G20,'Apr 12'!G20,'May 12'!G20,'Jun 12'!G20)</f>
        <v>6.416666666666667</v>
      </c>
      <c r="H20" s="9">
        <f>AVERAGE('July 11'!H20,'Aug 11'!H20,'Sep 11'!H20,'Oct 11'!H20,'Nov 11'!H20,'Dec 11'!H20,'Jan 12'!H20,'Feb 12'!H20,'Mar 12'!H20,'Apr 12'!H20,'May 12'!H20,'Jun 12'!H20)</f>
        <v>6.166666666666667</v>
      </c>
      <c r="I20" s="9">
        <f>AVERAGE('July 11'!I20,'Aug 11'!I20,'Sep 11'!I20,'Oct 11'!I20,'Nov 11'!I20,'Dec 11'!I20,'Jan 12'!I20,'Feb 12'!I20,'Mar 12'!I20,'Apr 12'!I20,'May 12'!I20,'Jun 12'!I20)</f>
        <v>63.666666666666664</v>
      </c>
      <c r="J20" s="10">
        <f t="shared" si="0"/>
        <v>76.25</v>
      </c>
      <c r="K20" s="39">
        <v>294259.53000000003</v>
      </c>
      <c r="L20" s="4"/>
    </row>
    <row r="21" spans="1:12" x14ac:dyDescent="0.2">
      <c r="A21">
        <f>'SFY 09'!A21</f>
        <v>18</v>
      </c>
      <c r="B21" t="str">
        <f>'SFY 09'!B21</f>
        <v>St. Mary's</v>
      </c>
      <c r="C21" s="8">
        <f>AVERAGE('July 11'!C21,'Aug 11'!C21,'Sep 11'!C21,'Oct 11'!C21,'Nov 11'!C21,'Dec 11'!C21,'Jan 12'!C21,'Feb 12'!C21,'Mar 12'!C21,'Apr 12'!C21,'May 12'!C21,'Jun 12'!C21)</f>
        <v>95</v>
      </c>
      <c r="D21" s="73">
        <f>AVERAGE('July 11'!D21,'Aug 11'!D21,'Sep 11'!D21,'Oct 11'!D21,'Nov 11'!D21,'Dec 11'!D21,'Jan 12'!D21,'Feb 12'!D21,'Mar 12'!D21,'Apr 12'!D21,'May 12'!D21,'Jun 12'!D21)</f>
        <v>33.416666666666664</v>
      </c>
      <c r="E21" s="73">
        <f>AVERAGE('July 11'!E21,'Aug 11'!E21,'Sep 11'!E21,'Oct 11'!E21,'Nov 11'!E21,'Dec 11'!E21,'Jan 12'!E21,'Feb 12'!E21,'Mar 12'!E21,'Apr 12'!E21,'May 12'!E21,'Jun 12'!E21)</f>
        <v>206.66666666666666</v>
      </c>
      <c r="F21" s="10">
        <f t="shared" si="1"/>
        <v>335.08333333333331</v>
      </c>
      <c r="G21" s="9">
        <f>AVERAGE('July 11'!G21,'Aug 11'!G21,'Sep 11'!G21,'Oct 11'!G21,'Nov 11'!G21,'Dec 11'!G21,'Jan 12'!G21,'Feb 12'!G21,'Mar 12'!G21,'Apr 12'!G21,'May 12'!G21,'Jun 12'!G21)</f>
        <v>46.666666666666664</v>
      </c>
      <c r="H21" s="9">
        <f>AVERAGE('July 11'!H21,'Aug 11'!H21,'Sep 11'!H21,'Oct 11'!H21,'Nov 11'!H21,'Dec 11'!H21,'Jan 12'!H21,'Feb 12'!H21,'Mar 12'!H21,'Apr 12'!H21,'May 12'!H21,'Jun 12'!H21)</f>
        <v>21.833333333333332</v>
      </c>
      <c r="I21" s="9">
        <f>AVERAGE('July 11'!I21,'Aug 11'!I21,'Sep 11'!I21,'Oct 11'!I21,'Nov 11'!I21,'Dec 11'!I21,'Jan 12'!I21,'Feb 12'!I21,'Mar 12'!I21,'Apr 12'!I21,'May 12'!I21,'Jun 12'!I21)</f>
        <v>108.75</v>
      </c>
      <c r="J21" s="10">
        <f t="shared" si="0"/>
        <v>177.25</v>
      </c>
      <c r="K21" s="39">
        <v>905007.42</v>
      </c>
      <c r="L21" s="4"/>
    </row>
    <row r="22" spans="1:12" x14ac:dyDescent="0.2">
      <c r="A22">
        <f>'SFY 09'!A22</f>
        <v>19</v>
      </c>
      <c r="B22" t="str">
        <f>'SFY 09'!B22</f>
        <v>Somerset</v>
      </c>
      <c r="C22" s="8">
        <f>AVERAGE('July 11'!C22,'Aug 11'!C22,'Sep 11'!C22,'Oct 11'!C22,'Nov 11'!C22,'Dec 11'!C22,'Jan 12'!C22,'Feb 12'!C22,'Mar 12'!C22,'Apr 12'!C22,'May 12'!C22,'Jun 12'!C22)</f>
        <v>55.5</v>
      </c>
      <c r="D22" s="73">
        <f>AVERAGE('July 11'!D22,'Aug 11'!D22,'Sep 11'!D22,'Oct 11'!D22,'Nov 11'!D22,'Dec 11'!D22,'Jan 12'!D22,'Feb 12'!D22,'Mar 12'!D22,'Apr 12'!D22,'May 12'!D22,'Jun 12'!D22)</f>
        <v>8.25</v>
      </c>
      <c r="E22" s="73">
        <f>AVERAGE('July 11'!E22,'Aug 11'!E22,'Sep 11'!E22,'Oct 11'!E22,'Nov 11'!E22,'Dec 11'!E22,'Jan 12'!E22,'Feb 12'!E22,'Mar 12'!E22,'Apr 12'!E22,'May 12'!E22,'Jun 12'!E22)</f>
        <v>197.5</v>
      </c>
      <c r="F22" s="10">
        <f t="shared" si="1"/>
        <v>261.25</v>
      </c>
      <c r="G22" s="9">
        <f>AVERAGE('July 11'!G22,'Aug 11'!G22,'Sep 11'!G22,'Oct 11'!G22,'Nov 11'!G22,'Dec 11'!G22,'Jan 12'!G22,'Feb 12'!G22,'Mar 12'!G22,'Apr 12'!G22,'May 12'!G22,'Jun 12'!G22)</f>
        <v>30.833333333333332</v>
      </c>
      <c r="H22" s="9">
        <f>AVERAGE('July 11'!H22,'Aug 11'!H22,'Sep 11'!H22,'Oct 11'!H22,'Nov 11'!H22,'Dec 11'!H22,'Jan 12'!H22,'Feb 12'!H22,'Mar 12'!H22,'Apr 12'!H22,'May 12'!H22,'Jun 12'!H22)</f>
        <v>4.5</v>
      </c>
      <c r="I22" s="9">
        <f>AVERAGE('July 11'!I22,'Aug 11'!I22,'Sep 11'!I22,'Oct 11'!I22,'Nov 11'!I22,'Dec 11'!I22,'Jan 12'!I22,'Feb 12'!I22,'Mar 12'!I22,'Apr 12'!I22,'May 12'!I22,'Jun 12'!I22)</f>
        <v>106.16666666666667</v>
      </c>
      <c r="J22" s="10">
        <f t="shared" si="0"/>
        <v>141.5</v>
      </c>
      <c r="K22" s="39">
        <v>791300.76</v>
      </c>
      <c r="L22" s="4"/>
    </row>
    <row r="23" spans="1:12" x14ac:dyDescent="0.2">
      <c r="A23">
        <f>'SFY 09'!A23</f>
        <v>20</v>
      </c>
      <c r="B23" t="str">
        <f>'SFY 09'!B23</f>
        <v>Talbot</v>
      </c>
      <c r="C23" s="8">
        <f>AVERAGE('July 11'!C23,'Aug 11'!C23,'Sep 11'!C23,'Oct 11'!C23,'Nov 11'!C23,'Dec 11'!C23,'Jan 12'!C23,'Feb 12'!C23,'Mar 12'!C23,'Apr 12'!C23,'May 12'!C23,'Jun 12'!C23)</f>
        <v>5</v>
      </c>
      <c r="D23" s="73">
        <f>AVERAGE('July 11'!D23,'Aug 11'!D23,'Sep 11'!D23,'Oct 11'!D23,'Nov 11'!D23,'Dec 11'!D23,'Jan 12'!D23,'Feb 12'!D23,'Mar 12'!D23,'Apr 12'!D23,'May 12'!D23,'Jun 12'!D23)</f>
        <v>7.25</v>
      </c>
      <c r="E23" s="73">
        <f>AVERAGE('July 11'!E23,'Aug 11'!E23,'Sep 11'!E23,'Oct 11'!E23,'Nov 11'!E23,'Dec 11'!E23,'Jan 12'!E23,'Feb 12'!E23,'Mar 12'!E23,'Apr 12'!E23,'May 12'!E23,'Jun 12'!E23)</f>
        <v>112.58333333333333</v>
      </c>
      <c r="F23" s="10">
        <f t="shared" si="1"/>
        <v>124.83333333333333</v>
      </c>
      <c r="G23" s="9">
        <f>AVERAGE('July 11'!G23,'Aug 11'!G23,'Sep 11'!G23,'Oct 11'!G23,'Nov 11'!G23,'Dec 11'!G23,'Jan 12'!G23,'Feb 12'!G23,'Mar 12'!G23,'Apr 12'!G23,'May 12'!G23,'Jun 12'!G23)</f>
        <v>2.9166666666666665</v>
      </c>
      <c r="H23" s="9">
        <f>AVERAGE('July 11'!H23,'Aug 11'!H23,'Sep 11'!H23,'Oct 11'!H23,'Nov 11'!H23,'Dec 11'!H23,'Jan 12'!H23,'Feb 12'!H23,'Mar 12'!H23,'Apr 12'!H23,'May 12'!H23,'Jun 12'!H23)</f>
        <v>5</v>
      </c>
      <c r="I23" s="9">
        <f>AVERAGE('July 11'!I23,'Aug 11'!I23,'Sep 11'!I23,'Oct 11'!I23,'Nov 11'!I23,'Dec 11'!I23,'Jan 12'!I23,'Feb 12'!I23,'Mar 12'!I23,'Apr 12'!I23,'May 12'!I23,'Jun 12'!I23)</f>
        <v>79.75</v>
      </c>
      <c r="J23" s="10">
        <f t="shared" si="0"/>
        <v>87.666666666666671</v>
      </c>
      <c r="K23" s="39">
        <v>402849.57000000007</v>
      </c>
      <c r="L23" s="4"/>
    </row>
    <row r="24" spans="1:12" x14ac:dyDescent="0.2">
      <c r="A24">
        <f>'SFY 09'!A24</f>
        <v>21</v>
      </c>
      <c r="B24" t="str">
        <f>'SFY 09'!B24</f>
        <v>Washington</v>
      </c>
      <c r="C24" s="8">
        <f>AVERAGE('July 11'!C24,'Aug 11'!C24,'Sep 11'!C24,'Oct 11'!C24,'Nov 11'!C24,'Dec 11'!C24,'Jan 12'!C24,'Feb 12'!C24,'Mar 12'!C24,'Apr 12'!C24,'May 12'!C24,'Jun 12'!C24)</f>
        <v>106.41666666666667</v>
      </c>
      <c r="D24" s="73">
        <f>AVERAGE('July 11'!D24,'Aug 11'!D24,'Sep 11'!D24,'Oct 11'!D24,'Nov 11'!D24,'Dec 11'!D24,'Jan 12'!D24,'Feb 12'!D24,'Mar 12'!D24,'Apr 12'!D24,'May 12'!D24,'Jun 12'!D24)</f>
        <v>58.916666666666664</v>
      </c>
      <c r="E24" s="73">
        <f>AVERAGE('July 11'!E24,'Aug 11'!E24,'Sep 11'!E24,'Oct 11'!E24,'Nov 11'!E24,'Dec 11'!E24,'Jan 12'!E24,'Feb 12'!E24,'Mar 12'!E24,'Apr 12'!E24,'May 12'!E24,'Jun 12'!E24)</f>
        <v>387.58333333333331</v>
      </c>
      <c r="F24" s="10">
        <f t="shared" si="1"/>
        <v>552.91666666666663</v>
      </c>
      <c r="G24" s="9">
        <f>AVERAGE('July 11'!G24,'Aug 11'!G24,'Sep 11'!G24,'Oct 11'!G24,'Nov 11'!G24,'Dec 11'!G24,'Jan 12'!G24,'Feb 12'!G24,'Mar 12'!G24,'Apr 12'!G24,'May 12'!G24,'Jun 12'!G24)</f>
        <v>53.916666666666664</v>
      </c>
      <c r="H24" s="9">
        <f>AVERAGE('July 11'!H24,'Aug 11'!H24,'Sep 11'!H24,'Oct 11'!H24,'Nov 11'!H24,'Dec 11'!H24,'Jan 12'!H24,'Feb 12'!H24,'Mar 12'!H24,'Apr 12'!H24,'May 12'!H24,'Jun 12'!H24)</f>
        <v>32.333333333333336</v>
      </c>
      <c r="I24" s="9">
        <f>AVERAGE('July 11'!I24,'Aug 11'!I24,'Sep 11'!I24,'Oct 11'!I24,'Nov 11'!I24,'Dec 11'!I24,'Jan 12'!I24,'Feb 12'!I24,'Mar 12'!I24,'Apr 12'!I24,'May 12'!I24,'Jun 12'!I24)</f>
        <v>235.58333333333334</v>
      </c>
      <c r="J24" s="10">
        <f t="shared" si="0"/>
        <v>321.83333333333337</v>
      </c>
      <c r="K24" s="39">
        <v>1584119.4300000002</v>
      </c>
      <c r="L24" s="4"/>
    </row>
    <row r="25" spans="1:12" x14ac:dyDescent="0.2">
      <c r="A25">
        <f>'SFY 09'!A25</f>
        <v>22</v>
      </c>
      <c r="B25" t="str">
        <f>'SFY 09'!B25</f>
        <v>Wicomico</v>
      </c>
      <c r="C25" s="8">
        <f>AVERAGE('July 11'!C25,'Aug 11'!C25,'Sep 11'!C25,'Oct 11'!C25,'Nov 11'!C25,'Dec 11'!C25,'Jan 12'!C25,'Feb 12'!C25,'Mar 12'!C25,'Apr 12'!C25,'May 12'!C25,'Jun 12'!C25)</f>
        <v>104.16666666666667</v>
      </c>
      <c r="D25" s="73">
        <f>AVERAGE('July 11'!D25,'Aug 11'!D25,'Sep 11'!D25,'Oct 11'!D25,'Nov 11'!D25,'Dec 11'!D25,'Jan 12'!D25,'Feb 12'!D25,'Mar 12'!D25,'Apr 12'!D25,'May 12'!D25,'Jun 12'!D25)</f>
        <v>43.083333333333336</v>
      </c>
      <c r="E25" s="73">
        <f>AVERAGE('July 11'!E25,'Aug 11'!E25,'Sep 11'!E25,'Oct 11'!E25,'Nov 11'!E25,'Dec 11'!E25,'Jan 12'!E25,'Feb 12'!E25,'Mar 12'!E25,'Apr 12'!E25,'May 12'!E25,'Jun 12'!E25)</f>
        <v>402.25</v>
      </c>
      <c r="F25" s="10">
        <f t="shared" si="1"/>
        <v>549.5</v>
      </c>
      <c r="G25" s="9">
        <f>AVERAGE('July 11'!G25,'Aug 11'!G25,'Sep 11'!G25,'Oct 11'!G25,'Nov 11'!G25,'Dec 11'!G25,'Jan 12'!G25,'Feb 12'!G25,'Mar 12'!G25,'Apr 12'!G25,'May 12'!G25,'Jun 12'!G25)</f>
        <v>67.916666666666671</v>
      </c>
      <c r="H25" s="9">
        <f>AVERAGE('July 11'!H25,'Aug 11'!H25,'Sep 11'!H25,'Oct 11'!H25,'Nov 11'!H25,'Dec 11'!H25,'Jan 12'!H25,'Feb 12'!H25,'Mar 12'!H25,'Apr 12'!H25,'May 12'!H25,'Jun 12'!H25)</f>
        <v>26.583333333333332</v>
      </c>
      <c r="I25" s="9">
        <f>AVERAGE('July 11'!I25,'Aug 11'!I25,'Sep 11'!I25,'Oct 11'!I25,'Nov 11'!I25,'Dec 11'!I25,'Jan 12'!I25,'Feb 12'!I25,'Mar 12'!I25,'Apr 12'!I25,'May 12'!I25,'Jun 12'!I25)</f>
        <v>255.75</v>
      </c>
      <c r="J25" s="10">
        <f t="shared" si="0"/>
        <v>350.25</v>
      </c>
      <c r="K25" s="39">
        <v>1582323.9800000002</v>
      </c>
      <c r="L25" s="4"/>
    </row>
    <row r="26" spans="1:12" x14ac:dyDescent="0.2">
      <c r="A26">
        <f>'SFY 09'!A26</f>
        <v>23</v>
      </c>
      <c r="B26" t="str">
        <f>'SFY 09'!B26</f>
        <v>Worcester</v>
      </c>
      <c r="C26" s="8">
        <f>AVERAGE('July 11'!C26,'Aug 11'!C26,'Sep 11'!C26,'Oct 11'!C26,'Nov 11'!C26,'Dec 11'!C26,'Jan 12'!C26,'Feb 12'!C26,'Mar 12'!C26,'Apr 12'!C26,'May 12'!C26,'Jun 12'!C26)</f>
        <v>19.75</v>
      </c>
      <c r="D26" s="73">
        <f>AVERAGE('July 11'!D26,'Aug 11'!D26,'Sep 11'!D26,'Oct 11'!D26,'Nov 11'!D26,'Dec 11'!D26,'Jan 12'!D26,'Feb 12'!D26,'Mar 12'!D26,'Apr 12'!D26,'May 12'!D26,'Jun 12'!D26)</f>
        <v>4.083333333333333</v>
      </c>
      <c r="E26" s="73">
        <f>AVERAGE('July 11'!E26,'Aug 11'!E26,'Sep 11'!E26,'Oct 11'!E26,'Nov 11'!E26,'Dec 11'!E26,'Jan 12'!E26,'Feb 12'!E26,'Mar 12'!E26,'Apr 12'!E26,'May 12'!E26,'Jun 12'!E26)</f>
        <v>175.33333333333334</v>
      </c>
      <c r="F26" s="10">
        <f t="shared" si="1"/>
        <v>199.16666666666669</v>
      </c>
      <c r="G26" s="9">
        <f>AVERAGE('July 11'!G26,'Aug 11'!G26,'Sep 11'!G26,'Oct 11'!G26,'Nov 11'!G26,'Dec 11'!G26,'Jan 12'!G26,'Feb 12'!G26,'Mar 12'!G26,'Apr 12'!G26,'May 12'!G26,'Jun 12'!G26)</f>
        <v>11.25</v>
      </c>
      <c r="H26" s="9">
        <f>AVERAGE('July 11'!H26,'Aug 11'!H26,'Sep 11'!H26,'Oct 11'!H26,'Nov 11'!H26,'Dec 11'!H26,'Jan 12'!H26,'Feb 12'!H26,'Mar 12'!H26,'Apr 12'!H26,'May 12'!H26,'Jun 12'!H26)</f>
        <v>2.6666666666666665</v>
      </c>
      <c r="I26" s="9">
        <f>AVERAGE('July 11'!I26,'Aug 11'!I26,'Sep 11'!I26,'Oct 11'!I26,'Nov 11'!I26,'Dec 11'!I26,'Jan 12'!I26,'Feb 12'!I26,'Mar 12'!I26,'Apr 12'!I26,'May 12'!I26,'Jun 12'!I26)</f>
        <v>111.08333333333333</v>
      </c>
      <c r="J26" s="10">
        <f t="shared" si="0"/>
        <v>125</v>
      </c>
      <c r="K26" s="39">
        <v>592788.43999999994</v>
      </c>
      <c r="L26" s="4"/>
    </row>
    <row r="27" spans="1:12" x14ac:dyDescent="0.2">
      <c r="A27">
        <f>'SFY 09'!A27</f>
        <v>30</v>
      </c>
      <c r="B27" t="str">
        <f>'SFY 09'!B27</f>
        <v>Baltimore City</v>
      </c>
      <c r="C27" s="8">
        <f>AVERAGE('July 11'!C27,'Aug 11'!C27,'Sep 11'!C27,'Oct 11'!C27,'Nov 11'!C27,'Dec 11'!C27,'Jan 12'!C27,'Feb 12'!C27,'Mar 12'!C27,'Apr 12'!C27,'May 12'!C27,'Jun 12'!C27)</f>
        <v>3285.9166666666665</v>
      </c>
      <c r="D27" s="73">
        <f>AVERAGE('July 11'!D27,'Aug 11'!D27,'Sep 11'!D27,'Oct 11'!D27,'Nov 11'!D27,'Dec 11'!D27,'Jan 12'!D27,'Feb 12'!D27,'Mar 12'!D27,'Apr 12'!D27,'May 12'!D27,'Jun 12'!D27)</f>
        <v>811.16666666666663</v>
      </c>
      <c r="E27" s="73">
        <f>AVERAGE('July 11'!E27,'Aug 11'!E27,'Sep 11'!E27,'Oct 11'!E27,'Nov 11'!E27,'Dec 11'!E27,'Jan 12'!E27,'Feb 12'!E27,'Mar 12'!E27,'Apr 12'!E27,'May 12'!E27,'Jun 12'!E27)</f>
        <v>1606.4166666666667</v>
      </c>
      <c r="F27" s="11">
        <f>SUM(C27:E27)</f>
        <v>5703.5</v>
      </c>
      <c r="G27" s="9">
        <f>AVERAGE('July 11'!G27,'Aug 11'!G27,'Sep 11'!G27,'Oct 11'!G27,'Nov 11'!G27,'Dec 11'!G27,'Jan 12'!G27,'Feb 12'!G27,'Mar 12'!G27,'Apr 12'!G27,'May 12'!G27,'Jun 12'!G27)</f>
        <v>1983.0833333333333</v>
      </c>
      <c r="H27" s="9">
        <f>AVERAGE('July 11'!H27,'Aug 11'!H27,'Sep 11'!H27,'Oct 11'!H27,'Nov 11'!H27,'Dec 11'!H27,'Jan 12'!H27,'Feb 12'!H27,'Mar 12'!H27,'Apr 12'!H27,'May 12'!H27,'Jun 12'!H27)</f>
        <v>504.25</v>
      </c>
      <c r="I27" s="9">
        <f>AVERAGE('July 11'!I27,'Aug 11'!I27,'Sep 11'!I27,'Oct 11'!I27,'Nov 11'!I27,'Dec 11'!I27,'Jan 12'!I27,'Feb 12'!I27,'Mar 12'!I27,'Apr 12'!I27,'May 12'!I27,'Jun 12'!I27)</f>
        <v>985.16666666666663</v>
      </c>
      <c r="J27" s="10">
        <f t="shared" si="0"/>
        <v>3472.4999999999995</v>
      </c>
      <c r="K27" s="39">
        <v>26011942.379999995</v>
      </c>
      <c r="L27" s="4"/>
    </row>
    <row r="28" spans="1:12" x14ac:dyDescent="0.2">
      <c r="B28" t="str">
        <f>'SFY 09'!B28</f>
        <v>Total</v>
      </c>
      <c r="C28" s="50">
        <f>AVERAGE('July 11'!C28,'Aug 11'!C28,'Sep 11'!C28,'Oct 11'!C28,'Nov 11'!C28,'Dec 11'!C28,'Jan 12'!C28,'Feb 12'!C28,'Mar 12'!C28,'Apr 12'!C28,'May 12'!C28,'Jun 12'!C28)</f>
        <v>7349.25</v>
      </c>
      <c r="D28" s="27">
        <f>AVERAGE('July 11'!D28,'Aug 11'!D28,'Sep 11'!D28,'Oct 11'!D28,'Nov 11'!D28,'Dec 11'!D28,'Jan 12'!D28,'Feb 12'!D28,'Mar 12'!D28,'Apr 12'!D28,'May 12'!D28,'Jun 12'!D28)</f>
        <v>2090.8333333333335</v>
      </c>
      <c r="E28" s="27">
        <f>AVERAGE('July 11'!E28,'Aug 11'!E28,'Sep 11'!E28,'Oct 11'!E28,'Nov 11'!E28,'Dec 11'!E28,'Jan 12'!E28,'Feb 12'!E28,'Mar 12'!E28,'Apr 12'!E28,'May 12'!E28,'Jun 12'!E28)</f>
        <v>10605.666666666666</v>
      </c>
      <c r="F28" s="27">
        <f>SUM(F4:F27)</f>
        <v>20045.75</v>
      </c>
      <c r="G28" s="55">
        <f>AVERAGE('July 11'!G28,'Aug 11'!G28,'Sep 11'!G28,'Oct 11'!G28,'Nov 11'!G28,'Dec 11'!G28,'Jan 12'!G28,'Feb 12'!G28,'Mar 12'!G28,'Apr 12'!G28,'May 12'!G28,'Jun 12'!G28)</f>
        <v>4290.583333333333</v>
      </c>
      <c r="H28" s="56">
        <f>AVERAGE('July 11'!H28,'Aug 11'!H28,'Sep 11'!H28,'Oct 11'!H28,'Nov 11'!H28,'Dec 11'!H28,'Jan 12'!H28,'Feb 12'!H28,'Mar 12'!H28,'Apr 12'!H28,'May 12'!H28,'Jun 12'!H28)</f>
        <v>1236.0833333333333</v>
      </c>
      <c r="I28" s="56">
        <f>AVERAGE('July 11'!I28,'Aug 11'!I28,'Sep 11'!I28,'Oct 11'!I28,'Nov 11'!I28,'Dec 11'!I28,'Jan 12'!I28,'Feb 12'!I28,'Mar 12'!I28,'Apr 12'!I28,'May 12'!I28,'Jun 12'!I28)</f>
        <v>6396.333333333333</v>
      </c>
      <c r="J28" s="28">
        <f>SUM(J4:J27)</f>
        <v>11923</v>
      </c>
      <c r="K28" s="28">
        <f>SUM(K4:K27)+652</f>
        <v>86363312.959999979</v>
      </c>
      <c r="L28" s="4"/>
    </row>
    <row r="29" spans="1:12" x14ac:dyDescent="0.2">
      <c r="B29" t="s">
        <v>70</v>
      </c>
      <c r="F29" s="119">
        <f xml:space="preserve"> K28/F28</f>
        <v>4308.310387987478</v>
      </c>
      <c r="G29" s="18"/>
      <c r="H29" s="18"/>
      <c r="I29" s="18"/>
      <c r="J29" s="119">
        <f>K28/J28</f>
        <v>7243.4213671055923</v>
      </c>
      <c r="K29" s="18"/>
    </row>
  </sheetData>
  <pageMargins left="0.7" right="0.7" top="0.75" bottom="0.75" header="0.3" footer="0.3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topLeftCell="B17" zoomScale="90" zoomScaleNormal="90" workbookViewId="0">
      <selection activeCell="B32" sqref="B32:R106"/>
    </sheetView>
  </sheetViews>
  <sheetFormatPr defaultRowHeight="15" x14ac:dyDescent="0.2"/>
  <cols>
    <col min="11" max="14" width="12" customWidth="1"/>
    <col min="16" max="16" width="6.88671875" customWidth="1"/>
    <col min="26" max="26" width="12.33203125" customWidth="1"/>
    <col min="27" max="27" width="12.88671875" customWidth="1"/>
    <col min="28" max="28" width="11.33203125" customWidth="1"/>
    <col min="29" max="29" width="12" customWidth="1"/>
  </cols>
  <sheetData>
    <row r="1" spans="1:14" ht="15.75" x14ac:dyDescent="0.25">
      <c r="D1" s="13" t="s">
        <v>96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44</v>
      </c>
      <c r="D4">
        <v>48</v>
      </c>
      <c r="E4">
        <v>185</v>
      </c>
      <c r="F4" s="95">
        <f>SUM(C4:E4)</f>
        <v>277</v>
      </c>
      <c r="G4">
        <v>24</v>
      </c>
      <c r="H4">
        <v>24</v>
      </c>
      <c r="I4">
        <v>114</v>
      </c>
      <c r="J4" s="95">
        <f>SUM(G4:I4)</f>
        <v>162</v>
      </c>
      <c r="K4" s="39">
        <v>8811.4758333333339</v>
      </c>
      <c r="L4" s="39">
        <v>14244.002500000001</v>
      </c>
      <c r="M4" s="39">
        <v>47324.918333333299</v>
      </c>
      <c r="N4" s="98">
        <f>SUM(K4:M4)</f>
        <v>70380.396666666638</v>
      </c>
    </row>
    <row r="5" spans="1:14" x14ac:dyDescent="0.2">
      <c r="A5" s="4">
        <v>2</v>
      </c>
      <c r="B5" s="15" t="s">
        <v>5</v>
      </c>
      <c r="C5">
        <v>115</v>
      </c>
      <c r="D5">
        <v>66</v>
      </c>
      <c r="E5">
        <v>272</v>
      </c>
      <c r="F5" s="95">
        <f t="shared" ref="F5:F27" si="0">SUM(C5:E5)</f>
        <v>453</v>
      </c>
      <c r="G5">
        <v>65</v>
      </c>
      <c r="H5">
        <v>39</v>
      </c>
      <c r="I5">
        <v>152</v>
      </c>
      <c r="J5" s="95">
        <f t="shared" ref="J5:J27" si="1">SUM(G5:I5)</f>
        <v>256</v>
      </c>
      <c r="K5" s="39">
        <v>48018.587499999994</v>
      </c>
      <c r="L5" s="39">
        <v>27064.147500000003</v>
      </c>
      <c r="M5" s="39">
        <v>96743.020833333328</v>
      </c>
      <c r="N5" s="98">
        <f t="shared" ref="N5:N26" si="2">SUM(K5:M5)</f>
        <v>171825.75583333333</v>
      </c>
    </row>
    <row r="6" spans="1:14" x14ac:dyDescent="0.2">
      <c r="A6" s="4">
        <v>3</v>
      </c>
      <c r="B6" s="15" t="s">
        <v>6</v>
      </c>
      <c r="C6">
        <v>989</v>
      </c>
      <c r="D6">
        <v>267</v>
      </c>
      <c r="E6">
        <v>1338</v>
      </c>
      <c r="F6" s="95">
        <f t="shared" si="0"/>
        <v>2594</v>
      </c>
      <c r="G6">
        <v>542</v>
      </c>
      <c r="H6">
        <v>168</v>
      </c>
      <c r="I6">
        <v>814</v>
      </c>
      <c r="J6" s="95">
        <f t="shared" si="1"/>
        <v>1524</v>
      </c>
      <c r="K6" s="39">
        <v>468727.79416666669</v>
      </c>
      <c r="L6" s="39">
        <v>113532.17416666665</v>
      </c>
      <c r="M6" s="39">
        <v>505202.84749999997</v>
      </c>
      <c r="N6" s="98">
        <f t="shared" si="2"/>
        <v>1087462.8158333334</v>
      </c>
    </row>
    <row r="7" spans="1:14" x14ac:dyDescent="0.2">
      <c r="A7" s="4">
        <v>4</v>
      </c>
      <c r="B7" s="15" t="s">
        <v>7</v>
      </c>
      <c r="C7">
        <v>32</v>
      </c>
      <c r="D7">
        <v>16</v>
      </c>
      <c r="E7">
        <v>144</v>
      </c>
      <c r="F7" s="95">
        <f t="shared" si="0"/>
        <v>192</v>
      </c>
      <c r="G7">
        <v>17</v>
      </c>
      <c r="H7">
        <v>10</v>
      </c>
      <c r="I7">
        <v>80</v>
      </c>
      <c r="J7" s="95">
        <f t="shared" si="1"/>
        <v>107</v>
      </c>
      <c r="K7" s="39">
        <v>16012.468333333332</v>
      </c>
      <c r="L7" s="39">
        <v>4485.1950000000006</v>
      </c>
      <c r="M7" s="39">
        <v>48386.043333333335</v>
      </c>
      <c r="N7" s="98">
        <f t="shared" si="2"/>
        <v>68883.706666666665</v>
      </c>
    </row>
    <row r="8" spans="1:14" x14ac:dyDescent="0.2">
      <c r="A8" s="4">
        <v>5</v>
      </c>
      <c r="B8" s="15" t="s">
        <v>8</v>
      </c>
      <c r="C8">
        <v>50</v>
      </c>
      <c r="D8">
        <v>9</v>
      </c>
      <c r="E8">
        <v>107</v>
      </c>
      <c r="F8" s="95">
        <f t="shared" si="0"/>
        <v>166</v>
      </c>
      <c r="G8">
        <v>32</v>
      </c>
      <c r="H8">
        <v>8</v>
      </c>
      <c r="I8">
        <v>63</v>
      </c>
      <c r="J8" s="95">
        <f t="shared" si="1"/>
        <v>103</v>
      </c>
      <c r="K8" s="39">
        <v>15055.17</v>
      </c>
      <c r="L8" s="39">
        <v>3246.1650000000004</v>
      </c>
      <c r="M8" s="39">
        <v>30373.882500000003</v>
      </c>
      <c r="N8" s="98">
        <f t="shared" si="2"/>
        <v>48675.217499999999</v>
      </c>
    </row>
    <row r="9" spans="1:14" x14ac:dyDescent="0.2">
      <c r="A9" s="4">
        <v>6</v>
      </c>
      <c r="B9" s="15" t="s">
        <v>9</v>
      </c>
      <c r="C9">
        <v>48</v>
      </c>
      <c r="D9">
        <v>44</v>
      </c>
      <c r="E9">
        <v>211</v>
      </c>
      <c r="F9" s="95">
        <f t="shared" si="0"/>
        <v>303</v>
      </c>
      <c r="G9">
        <v>25</v>
      </c>
      <c r="H9">
        <v>23</v>
      </c>
      <c r="I9">
        <v>134</v>
      </c>
      <c r="J9" s="95">
        <f t="shared" si="1"/>
        <v>182</v>
      </c>
      <c r="K9" s="39">
        <v>23813.291666666668</v>
      </c>
      <c r="L9" s="39">
        <v>17769.017499999998</v>
      </c>
      <c r="M9" s="39">
        <v>72452.97583333333</v>
      </c>
      <c r="N9" s="98">
        <f t="shared" si="2"/>
        <v>114035.285</v>
      </c>
    </row>
    <row r="10" spans="1:14" x14ac:dyDescent="0.2">
      <c r="A10" s="4">
        <v>7</v>
      </c>
      <c r="B10" s="15" t="s">
        <v>10</v>
      </c>
      <c r="C10">
        <v>119</v>
      </c>
      <c r="D10">
        <v>43</v>
      </c>
      <c r="E10">
        <v>150</v>
      </c>
      <c r="F10" s="95">
        <f t="shared" si="0"/>
        <v>312</v>
      </c>
      <c r="G10">
        <v>63</v>
      </c>
      <c r="H10">
        <v>25</v>
      </c>
      <c r="I10">
        <v>86</v>
      </c>
      <c r="J10" s="95">
        <f t="shared" si="1"/>
        <v>174</v>
      </c>
      <c r="K10" s="39">
        <v>47648.282500000001</v>
      </c>
      <c r="L10" s="39">
        <v>14007.565000000001</v>
      </c>
      <c r="M10" s="39">
        <v>47310.293333333335</v>
      </c>
      <c r="N10" s="98">
        <f t="shared" si="2"/>
        <v>108966.14083333334</v>
      </c>
    </row>
    <row r="11" spans="1:14" x14ac:dyDescent="0.2">
      <c r="A11" s="4">
        <v>8</v>
      </c>
      <c r="B11" s="15" t="s">
        <v>11</v>
      </c>
      <c r="C11">
        <v>138</v>
      </c>
      <c r="D11">
        <v>31</v>
      </c>
      <c r="E11">
        <v>275</v>
      </c>
      <c r="F11" s="95">
        <f t="shared" si="0"/>
        <v>444</v>
      </c>
      <c r="G11">
        <v>75</v>
      </c>
      <c r="H11">
        <v>18</v>
      </c>
      <c r="I11">
        <v>160</v>
      </c>
      <c r="J11" s="95">
        <f t="shared" si="1"/>
        <v>253</v>
      </c>
      <c r="K11" s="39">
        <v>60156.27583333334</v>
      </c>
      <c r="L11" s="39">
        <v>13249.751666666669</v>
      </c>
      <c r="M11" s="39">
        <v>104507.065</v>
      </c>
      <c r="N11" s="98">
        <f>SUM(K11:M11)</f>
        <v>177913.09250000003</v>
      </c>
    </row>
    <row r="12" spans="1:14" x14ac:dyDescent="0.2">
      <c r="A12" s="4">
        <v>9</v>
      </c>
      <c r="B12" s="15" t="s">
        <v>12</v>
      </c>
      <c r="C12">
        <v>26</v>
      </c>
      <c r="D12">
        <v>32</v>
      </c>
      <c r="E12">
        <v>156</v>
      </c>
      <c r="F12" s="95">
        <f t="shared" si="0"/>
        <v>214</v>
      </c>
      <c r="G12">
        <v>16</v>
      </c>
      <c r="H12">
        <v>18</v>
      </c>
      <c r="I12">
        <v>102</v>
      </c>
      <c r="J12" s="95">
        <f t="shared" si="1"/>
        <v>136</v>
      </c>
      <c r="K12" s="39">
        <v>9749.1766666666663</v>
      </c>
      <c r="L12" s="39">
        <v>10306.205</v>
      </c>
      <c r="M12" s="39">
        <v>42466.699166666665</v>
      </c>
      <c r="N12" s="98">
        <f t="shared" si="2"/>
        <v>62522.080833333333</v>
      </c>
    </row>
    <row r="13" spans="1:14" x14ac:dyDescent="0.2">
      <c r="A13" s="4">
        <v>10</v>
      </c>
      <c r="B13" s="15" t="s">
        <v>13</v>
      </c>
      <c r="C13">
        <v>133</v>
      </c>
      <c r="D13">
        <v>28</v>
      </c>
      <c r="E13">
        <v>258</v>
      </c>
      <c r="F13" s="95">
        <f t="shared" si="0"/>
        <v>419</v>
      </c>
      <c r="G13">
        <v>69</v>
      </c>
      <c r="H13">
        <v>16</v>
      </c>
      <c r="I13">
        <v>147</v>
      </c>
      <c r="J13" s="95">
        <f t="shared" si="1"/>
        <v>232</v>
      </c>
      <c r="K13" s="39">
        <v>57798.10833333333</v>
      </c>
      <c r="L13" s="39">
        <v>10170.788333333334</v>
      </c>
      <c r="M13" s="39">
        <v>80569.89416666668</v>
      </c>
      <c r="N13" s="98">
        <f t="shared" si="2"/>
        <v>148538.79083333333</v>
      </c>
    </row>
    <row r="14" spans="1:14" x14ac:dyDescent="0.2">
      <c r="A14" s="4">
        <v>11</v>
      </c>
      <c r="B14" s="15" t="s">
        <v>14</v>
      </c>
      <c r="C14">
        <v>3</v>
      </c>
      <c r="D14">
        <v>12</v>
      </c>
      <c r="E14">
        <v>25</v>
      </c>
      <c r="F14" s="95">
        <f t="shared" si="0"/>
        <v>40</v>
      </c>
      <c r="G14">
        <v>1</v>
      </c>
      <c r="H14">
        <v>9</v>
      </c>
      <c r="I14">
        <v>16</v>
      </c>
      <c r="J14" s="95">
        <f t="shared" si="1"/>
        <v>26</v>
      </c>
      <c r="K14" s="39">
        <v>742.30000000000007</v>
      </c>
      <c r="L14" s="39">
        <v>2233.3566666666666</v>
      </c>
      <c r="M14" s="39">
        <v>4839.8891666666668</v>
      </c>
      <c r="N14" s="98">
        <f t="shared" si="2"/>
        <v>7815.5458333333336</v>
      </c>
    </row>
    <row r="15" spans="1:14" x14ac:dyDescent="0.2">
      <c r="A15" s="4">
        <v>12</v>
      </c>
      <c r="B15" s="15" t="s">
        <v>15</v>
      </c>
      <c r="C15">
        <v>149</v>
      </c>
      <c r="D15">
        <v>122</v>
      </c>
      <c r="E15">
        <v>361</v>
      </c>
      <c r="F15" s="95">
        <f t="shared" si="0"/>
        <v>632</v>
      </c>
      <c r="G15">
        <v>78</v>
      </c>
      <c r="H15">
        <v>66</v>
      </c>
      <c r="I15">
        <v>206</v>
      </c>
      <c r="J15" s="95">
        <f t="shared" si="1"/>
        <v>350</v>
      </c>
      <c r="K15" s="39">
        <v>60478.35083333333</v>
      </c>
      <c r="L15" s="39">
        <v>53456.151666666665</v>
      </c>
      <c r="M15" s="39">
        <v>135354.80833333332</v>
      </c>
      <c r="N15" s="98">
        <f t="shared" si="2"/>
        <v>249289.31083333332</v>
      </c>
    </row>
    <row r="16" spans="1:14" x14ac:dyDescent="0.2">
      <c r="A16" s="4">
        <v>13</v>
      </c>
      <c r="B16" s="15" t="s">
        <v>16</v>
      </c>
      <c r="C16">
        <v>231</v>
      </c>
      <c r="D16">
        <v>53</v>
      </c>
      <c r="E16">
        <v>314</v>
      </c>
      <c r="F16" s="95">
        <f t="shared" si="0"/>
        <v>598</v>
      </c>
      <c r="G16">
        <v>132</v>
      </c>
      <c r="H16">
        <v>25</v>
      </c>
      <c r="I16">
        <v>179</v>
      </c>
      <c r="J16" s="95">
        <f t="shared" si="1"/>
        <v>336</v>
      </c>
      <c r="K16" s="39">
        <v>133786.25</v>
      </c>
      <c r="L16" s="39">
        <v>28999.392499999998</v>
      </c>
      <c r="M16" s="39">
        <v>151819.5358333333</v>
      </c>
      <c r="N16" s="98">
        <f t="shared" si="2"/>
        <v>314605.17833333329</v>
      </c>
    </row>
    <row r="17" spans="1:14" x14ac:dyDescent="0.2">
      <c r="A17" s="4">
        <v>14</v>
      </c>
      <c r="B17" s="15" t="s">
        <v>17</v>
      </c>
      <c r="C17">
        <v>14</v>
      </c>
      <c r="D17">
        <v>10</v>
      </c>
      <c r="E17">
        <v>42</v>
      </c>
      <c r="F17" s="95">
        <f t="shared" si="0"/>
        <v>66</v>
      </c>
      <c r="G17">
        <v>7</v>
      </c>
      <c r="H17">
        <v>6</v>
      </c>
      <c r="I17">
        <v>22</v>
      </c>
      <c r="J17" s="95">
        <f t="shared" si="1"/>
        <v>35</v>
      </c>
      <c r="K17" s="39">
        <v>2637.8841666666663</v>
      </c>
      <c r="L17" s="39">
        <v>1997.3633333333335</v>
      </c>
      <c r="M17" s="39">
        <v>8910.2650000000012</v>
      </c>
      <c r="N17" s="98">
        <f t="shared" si="2"/>
        <v>13545.512500000001</v>
      </c>
    </row>
    <row r="18" spans="1:14" x14ac:dyDescent="0.2">
      <c r="A18" s="4">
        <v>15</v>
      </c>
      <c r="B18" s="15" t="s">
        <v>18</v>
      </c>
      <c r="C18">
        <v>411</v>
      </c>
      <c r="D18">
        <v>175</v>
      </c>
      <c r="E18">
        <v>534</v>
      </c>
      <c r="F18" s="95">
        <f t="shared" si="0"/>
        <v>1120</v>
      </c>
      <c r="G18">
        <v>248</v>
      </c>
      <c r="H18">
        <v>90</v>
      </c>
      <c r="I18">
        <v>316</v>
      </c>
      <c r="J18" s="95">
        <f t="shared" si="1"/>
        <v>654</v>
      </c>
      <c r="K18" s="39">
        <v>227934.785</v>
      </c>
      <c r="L18" s="39">
        <v>90703.231666666674</v>
      </c>
      <c r="M18" s="39">
        <v>234424.42833333334</v>
      </c>
      <c r="N18" s="98">
        <f t="shared" si="2"/>
        <v>553062.44500000007</v>
      </c>
    </row>
    <row r="19" spans="1:14" x14ac:dyDescent="0.2">
      <c r="A19" s="4">
        <v>16</v>
      </c>
      <c r="B19" s="15" t="s">
        <v>19</v>
      </c>
      <c r="C19">
        <v>997</v>
      </c>
      <c r="D19">
        <v>212</v>
      </c>
      <c r="E19">
        <v>934</v>
      </c>
      <c r="F19" s="95">
        <f t="shared" si="0"/>
        <v>2143</v>
      </c>
      <c r="G19">
        <v>561</v>
      </c>
      <c r="H19">
        <v>118</v>
      </c>
      <c r="I19">
        <v>527</v>
      </c>
      <c r="J19" s="95">
        <f t="shared" si="1"/>
        <v>1206</v>
      </c>
      <c r="K19" s="39">
        <v>459221.95583333331</v>
      </c>
      <c r="L19" s="39">
        <v>82853.257499999992</v>
      </c>
      <c r="M19" s="39">
        <v>332976.55083333328</v>
      </c>
      <c r="N19" s="98">
        <f t="shared" si="2"/>
        <v>875051.76416666654</v>
      </c>
    </row>
    <row r="20" spans="1:14" x14ac:dyDescent="0.2">
      <c r="A20" s="4">
        <v>17</v>
      </c>
      <c r="B20" s="15" t="s">
        <v>20</v>
      </c>
      <c r="C20">
        <v>9</v>
      </c>
      <c r="D20">
        <v>7</v>
      </c>
      <c r="E20">
        <v>80</v>
      </c>
      <c r="F20" s="95">
        <f t="shared" si="0"/>
        <v>96</v>
      </c>
      <c r="G20">
        <v>8</v>
      </c>
      <c r="H20">
        <v>4</v>
      </c>
      <c r="I20">
        <v>49</v>
      </c>
      <c r="J20" s="95">
        <f t="shared" si="1"/>
        <v>61</v>
      </c>
      <c r="K20" s="39">
        <v>3521.4833333333331</v>
      </c>
      <c r="L20" s="39">
        <v>1348.9991666666667</v>
      </c>
      <c r="M20" s="39">
        <v>17832.66333333333</v>
      </c>
      <c r="N20" s="98">
        <f t="shared" si="2"/>
        <v>22703.145833333328</v>
      </c>
    </row>
    <row r="21" spans="1:14" x14ac:dyDescent="0.2">
      <c r="A21" s="4">
        <v>18</v>
      </c>
      <c r="B21" s="15" t="s">
        <v>21</v>
      </c>
      <c r="C21">
        <v>92</v>
      </c>
      <c r="D21">
        <v>54</v>
      </c>
      <c r="E21">
        <v>137</v>
      </c>
      <c r="F21" s="95">
        <f t="shared" si="0"/>
        <v>283</v>
      </c>
      <c r="G21">
        <v>44</v>
      </c>
      <c r="H21">
        <v>30</v>
      </c>
      <c r="I21">
        <v>76</v>
      </c>
      <c r="J21" s="95">
        <f t="shared" si="1"/>
        <v>150</v>
      </c>
      <c r="K21" s="39">
        <v>24110.807499999999</v>
      </c>
      <c r="L21" s="39">
        <v>16395.502499999999</v>
      </c>
      <c r="M21" s="39">
        <v>34552.114999999998</v>
      </c>
      <c r="N21" s="98">
        <f t="shared" si="2"/>
        <v>75058.424999999988</v>
      </c>
    </row>
    <row r="22" spans="1:14" x14ac:dyDescent="0.2">
      <c r="A22" s="4">
        <v>19</v>
      </c>
      <c r="B22" s="15" t="s">
        <v>22</v>
      </c>
      <c r="C22">
        <v>60</v>
      </c>
      <c r="D22">
        <v>19</v>
      </c>
      <c r="E22">
        <v>169</v>
      </c>
      <c r="F22" s="95">
        <f t="shared" si="0"/>
        <v>248</v>
      </c>
      <c r="G22">
        <v>34</v>
      </c>
      <c r="H22">
        <v>12</v>
      </c>
      <c r="I22">
        <v>86</v>
      </c>
      <c r="J22" s="95">
        <f t="shared" si="1"/>
        <v>132</v>
      </c>
      <c r="K22" s="39">
        <v>19563.46166666667</v>
      </c>
      <c r="L22" s="39">
        <v>7230.6866666666656</v>
      </c>
      <c r="M22" s="39">
        <v>43836.379166666658</v>
      </c>
      <c r="N22" s="98">
        <f t="shared" si="2"/>
        <v>70630.527499999997</v>
      </c>
    </row>
    <row r="23" spans="1:14" x14ac:dyDescent="0.2">
      <c r="A23" s="4">
        <v>20</v>
      </c>
      <c r="B23" s="16" t="s">
        <v>23</v>
      </c>
      <c r="C23">
        <v>4</v>
      </c>
      <c r="D23">
        <v>5</v>
      </c>
      <c r="E23">
        <v>82</v>
      </c>
      <c r="F23" s="95">
        <f t="shared" si="0"/>
        <v>91</v>
      </c>
      <c r="G23">
        <v>2</v>
      </c>
      <c r="H23">
        <v>3</v>
      </c>
      <c r="I23">
        <v>60</v>
      </c>
      <c r="J23" s="95">
        <f t="shared" si="1"/>
        <v>65</v>
      </c>
      <c r="K23" s="39">
        <v>1381.8566666666666</v>
      </c>
      <c r="L23" s="39">
        <v>1352.9099999999999</v>
      </c>
      <c r="M23" s="39">
        <v>28375.425000000003</v>
      </c>
      <c r="N23" s="98">
        <f t="shared" si="2"/>
        <v>31110.191666666669</v>
      </c>
    </row>
    <row r="24" spans="1:14" x14ac:dyDescent="0.2">
      <c r="A24" s="4">
        <v>21</v>
      </c>
      <c r="B24" s="16" t="s">
        <v>24</v>
      </c>
      <c r="C24">
        <v>95</v>
      </c>
      <c r="D24">
        <v>41</v>
      </c>
      <c r="E24">
        <v>286</v>
      </c>
      <c r="F24" s="95">
        <f t="shared" si="0"/>
        <v>422</v>
      </c>
      <c r="G24">
        <v>50</v>
      </c>
      <c r="H24">
        <v>24</v>
      </c>
      <c r="I24">
        <v>176</v>
      </c>
      <c r="J24" s="95">
        <f t="shared" si="1"/>
        <v>250</v>
      </c>
      <c r="K24" s="39">
        <v>32530.723333333332</v>
      </c>
      <c r="L24" s="39">
        <v>10974.502500000001</v>
      </c>
      <c r="M24" s="39">
        <v>82749.27916666666</v>
      </c>
      <c r="N24" s="98">
        <f t="shared" si="2"/>
        <v>126254.50499999999</v>
      </c>
    </row>
    <row r="25" spans="1:14" x14ac:dyDescent="0.2">
      <c r="A25" s="4">
        <v>22</v>
      </c>
      <c r="B25" s="15" t="s">
        <v>25</v>
      </c>
      <c r="C25">
        <v>120</v>
      </c>
      <c r="D25">
        <v>39</v>
      </c>
      <c r="E25">
        <v>316</v>
      </c>
      <c r="F25" s="95">
        <f t="shared" si="0"/>
        <v>475</v>
      </c>
      <c r="G25">
        <v>71</v>
      </c>
      <c r="H25">
        <v>27</v>
      </c>
      <c r="I25">
        <v>193</v>
      </c>
      <c r="J25" s="95">
        <f t="shared" si="1"/>
        <v>291</v>
      </c>
      <c r="K25" s="39">
        <v>41052.125833333332</v>
      </c>
      <c r="L25" s="39">
        <v>13381.387499999999</v>
      </c>
      <c r="M25" s="39">
        <v>83709.989999999991</v>
      </c>
      <c r="N25" s="98">
        <f t="shared" si="2"/>
        <v>138143.50333333333</v>
      </c>
    </row>
    <row r="26" spans="1:14" x14ac:dyDescent="0.2">
      <c r="A26" s="4">
        <v>23</v>
      </c>
      <c r="B26" s="15" t="s">
        <v>26</v>
      </c>
      <c r="C26">
        <v>23</v>
      </c>
      <c r="D26">
        <v>5</v>
      </c>
      <c r="E26">
        <v>129</v>
      </c>
      <c r="F26" s="95">
        <f t="shared" si="0"/>
        <v>157</v>
      </c>
      <c r="G26">
        <v>11</v>
      </c>
      <c r="H26">
        <v>3</v>
      </c>
      <c r="I26">
        <v>79</v>
      </c>
      <c r="J26" s="95">
        <f t="shared" si="1"/>
        <v>93</v>
      </c>
      <c r="K26" s="39">
        <v>8420.5983333333334</v>
      </c>
      <c r="L26" s="39">
        <v>1673.7066666666667</v>
      </c>
      <c r="M26" s="39">
        <v>34026.221666666665</v>
      </c>
      <c r="N26" s="98">
        <f t="shared" si="2"/>
        <v>44120.526666666665</v>
      </c>
    </row>
    <row r="27" spans="1:14" x14ac:dyDescent="0.2">
      <c r="A27" s="4">
        <v>30</v>
      </c>
      <c r="B27" s="15" t="s">
        <v>27</v>
      </c>
      <c r="C27">
        <v>3148</v>
      </c>
      <c r="D27">
        <v>816</v>
      </c>
      <c r="E27">
        <v>1186</v>
      </c>
      <c r="F27" s="95">
        <f t="shared" si="0"/>
        <v>5150</v>
      </c>
      <c r="G27">
        <v>1863</v>
      </c>
      <c r="H27">
        <v>487</v>
      </c>
      <c r="I27">
        <v>718</v>
      </c>
      <c r="J27" s="95">
        <f t="shared" si="1"/>
        <v>3068</v>
      </c>
      <c r="K27" s="39">
        <v>1423408.6208333333</v>
      </c>
      <c r="L27" s="39">
        <v>321745.9266666667</v>
      </c>
      <c r="M27" s="39">
        <v>410424.12666666665</v>
      </c>
      <c r="N27" s="98">
        <f>SUM(K27:M27)</f>
        <v>2155578.6741666668</v>
      </c>
    </row>
    <row r="28" spans="1:14" x14ac:dyDescent="0.2">
      <c r="A28" s="1"/>
      <c r="B28" s="61" t="s">
        <v>3</v>
      </c>
      <c r="C28" s="103">
        <f>SUM(C4:C27)</f>
        <v>7050</v>
      </c>
      <c r="D28" s="103">
        <f>SUM(D4:D27)</f>
        <v>2154</v>
      </c>
      <c r="E28" s="103">
        <f>SUM(E4:E27)</f>
        <v>7691</v>
      </c>
      <c r="F28" s="104">
        <f>SUM(F4:F27)</f>
        <v>16895</v>
      </c>
      <c r="G28" s="103">
        <f t="shared" ref="G28:M28" si="3">SUM(G4:G27)</f>
        <v>4038</v>
      </c>
      <c r="H28" s="103">
        <f>SUM(H4:H27)</f>
        <v>1253</v>
      </c>
      <c r="I28" s="103">
        <f t="shared" si="3"/>
        <v>4555</v>
      </c>
      <c r="J28" s="104">
        <f t="shared" si="3"/>
        <v>9846</v>
      </c>
      <c r="K28" s="105">
        <f>SUM(K4:K27)</f>
        <v>3194581.834166667</v>
      </c>
      <c r="L28" s="105">
        <f>SUM(L4:L27)</f>
        <v>862421.38666666648</v>
      </c>
      <c r="M28" s="105">
        <f t="shared" si="3"/>
        <v>2679169.3175000004</v>
      </c>
      <c r="N28" s="106">
        <f>SUM(N4:N27)</f>
        <v>6736172.5383333322</v>
      </c>
    </row>
    <row r="32" spans="1:14" x14ac:dyDescent="0.2">
      <c r="A32">
        <v>1</v>
      </c>
    </row>
    <row r="33" spans="1:12" x14ac:dyDescent="0.2">
      <c r="A33">
        <v>1</v>
      </c>
    </row>
    <row r="34" spans="1:12" x14ac:dyDescent="0.2">
      <c r="A34">
        <v>1</v>
      </c>
    </row>
    <row r="35" spans="1:12" x14ac:dyDescent="0.2">
      <c r="A35">
        <v>1</v>
      </c>
      <c r="L35" s="39"/>
    </row>
    <row r="36" spans="1:12" x14ac:dyDescent="0.2">
      <c r="A36">
        <v>1</v>
      </c>
      <c r="L36" s="39"/>
    </row>
    <row r="37" spans="1:12" x14ac:dyDescent="0.2">
      <c r="A37">
        <v>1</v>
      </c>
      <c r="L37" s="39"/>
    </row>
    <row r="38" spans="1:12" x14ac:dyDescent="0.2">
      <c r="A38">
        <v>1</v>
      </c>
      <c r="L38" s="39"/>
    </row>
    <row r="39" spans="1:12" x14ac:dyDescent="0.2">
      <c r="A39">
        <v>1</v>
      </c>
      <c r="L39" s="39"/>
    </row>
    <row r="40" spans="1:12" x14ac:dyDescent="0.2">
      <c r="A40">
        <v>1</v>
      </c>
      <c r="L40" s="39"/>
    </row>
    <row r="41" spans="1:12" x14ac:dyDescent="0.2">
      <c r="A41">
        <v>1</v>
      </c>
      <c r="L41" s="39"/>
    </row>
    <row r="42" spans="1:12" x14ac:dyDescent="0.2">
      <c r="A42">
        <v>1</v>
      </c>
      <c r="L42" s="39"/>
    </row>
    <row r="43" spans="1:12" x14ac:dyDescent="0.2">
      <c r="A43">
        <v>1</v>
      </c>
      <c r="L43" s="39"/>
    </row>
    <row r="44" spans="1:12" x14ac:dyDescent="0.2">
      <c r="A44">
        <v>1</v>
      </c>
      <c r="L44" s="39"/>
    </row>
    <row r="45" spans="1:12" x14ac:dyDescent="0.2">
      <c r="A45">
        <v>1</v>
      </c>
      <c r="L45" s="39"/>
    </row>
    <row r="46" spans="1:12" x14ac:dyDescent="0.2">
      <c r="A46">
        <v>1</v>
      </c>
      <c r="L46" s="39"/>
    </row>
    <row r="47" spans="1:12" x14ac:dyDescent="0.2">
      <c r="A47">
        <v>1</v>
      </c>
      <c r="L47" s="39"/>
    </row>
    <row r="48" spans="1:12" x14ac:dyDescent="0.2">
      <c r="A48">
        <v>1</v>
      </c>
      <c r="L48" s="39"/>
    </row>
    <row r="49" spans="1:12" x14ac:dyDescent="0.2">
      <c r="A49">
        <v>1</v>
      </c>
      <c r="L49" s="39"/>
    </row>
    <row r="50" spans="1:12" x14ac:dyDescent="0.2">
      <c r="A50">
        <v>1</v>
      </c>
      <c r="L50" s="39"/>
    </row>
    <row r="51" spans="1:12" x14ac:dyDescent="0.2">
      <c r="A51">
        <v>1</v>
      </c>
      <c r="L51" s="39"/>
    </row>
    <row r="52" spans="1:12" x14ac:dyDescent="0.2">
      <c r="A52">
        <v>1</v>
      </c>
      <c r="L52" s="39"/>
    </row>
    <row r="53" spans="1:12" x14ac:dyDescent="0.2">
      <c r="A53">
        <v>1</v>
      </c>
      <c r="L53" s="39"/>
    </row>
    <row r="54" spans="1:12" x14ac:dyDescent="0.2">
      <c r="A54">
        <v>1</v>
      </c>
      <c r="L54" s="39"/>
    </row>
    <row r="55" spans="1:12" x14ac:dyDescent="0.2">
      <c r="A55">
        <v>1</v>
      </c>
      <c r="L55" s="39"/>
    </row>
    <row r="56" spans="1:12" x14ac:dyDescent="0.2">
      <c r="A56">
        <v>2</v>
      </c>
      <c r="L56" s="39"/>
    </row>
    <row r="57" spans="1:12" x14ac:dyDescent="0.2">
      <c r="A57">
        <v>2</v>
      </c>
      <c r="L57" s="39"/>
    </row>
    <row r="58" spans="1:12" x14ac:dyDescent="0.2">
      <c r="A58">
        <v>2</v>
      </c>
      <c r="L58" s="39"/>
    </row>
    <row r="59" spans="1:12" x14ac:dyDescent="0.2">
      <c r="A59">
        <v>2</v>
      </c>
      <c r="L59" s="39"/>
    </row>
    <row r="60" spans="1:12" x14ac:dyDescent="0.2">
      <c r="A60">
        <v>2</v>
      </c>
      <c r="L60" s="39"/>
    </row>
    <row r="61" spans="1:12" x14ac:dyDescent="0.2">
      <c r="A61">
        <v>2</v>
      </c>
      <c r="L61" s="39"/>
    </row>
    <row r="62" spans="1:12" x14ac:dyDescent="0.2">
      <c r="A62">
        <v>2</v>
      </c>
      <c r="L62" s="39"/>
    </row>
    <row r="63" spans="1:12" x14ac:dyDescent="0.2">
      <c r="A63">
        <v>2</v>
      </c>
      <c r="L63" s="39"/>
    </row>
    <row r="64" spans="1:12" x14ac:dyDescent="0.2">
      <c r="A64">
        <v>2</v>
      </c>
      <c r="L64" s="39"/>
    </row>
    <row r="65" spans="1:12" x14ac:dyDescent="0.2">
      <c r="A65">
        <v>2</v>
      </c>
      <c r="L65" s="39"/>
    </row>
    <row r="66" spans="1:12" x14ac:dyDescent="0.2">
      <c r="A66">
        <v>2</v>
      </c>
      <c r="L66" s="39"/>
    </row>
    <row r="67" spans="1:12" x14ac:dyDescent="0.2">
      <c r="A67">
        <v>2</v>
      </c>
      <c r="L67" s="39"/>
    </row>
    <row r="68" spans="1:12" x14ac:dyDescent="0.2">
      <c r="A68">
        <v>2</v>
      </c>
      <c r="L68" s="39"/>
    </row>
    <row r="69" spans="1:12" x14ac:dyDescent="0.2">
      <c r="A69">
        <v>2</v>
      </c>
      <c r="L69" s="39"/>
    </row>
    <row r="70" spans="1:12" x14ac:dyDescent="0.2">
      <c r="A70">
        <v>2</v>
      </c>
      <c r="L70" s="39"/>
    </row>
    <row r="71" spans="1:12" x14ac:dyDescent="0.2">
      <c r="A71">
        <v>2</v>
      </c>
      <c r="L71" s="39"/>
    </row>
    <row r="72" spans="1:12" x14ac:dyDescent="0.2">
      <c r="A72">
        <v>2</v>
      </c>
      <c r="L72" s="39"/>
    </row>
    <row r="73" spans="1:12" x14ac:dyDescent="0.2">
      <c r="A73">
        <v>2</v>
      </c>
      <c r="L73" s="39"/>
    </row>
    <row r="74" spans="1:12" x14ac:dyDescent="0.2">
      <c r="A74">
        <v>2</v>
      </c>
      <c r="L74" s="39"/>
    </row>
    <row r="75" spans="1:12" x14ac:dyDescent="0.2">
      <c r="A75">
        <v>2</v>
      </c>
      <c r="L75" s="39"/>
    </row>
    <row r="76" spans="1:12" x14ac:dyDescent="0.2">
      <c r="A76">
        <v>2</v>
      </c>
      <c r="L76" s="39"/>
    </row>
    <row r="77" spans="1:12" x14ac:dyDescent="0.2">
      <c r="A77">
        <v>2</v>
      </c>
      <c r="L77" s="39"/>
    </row>
    <row r="78" spans="1:12" x14ac:dyDescent="0.2">
      <c r="A78">
        <v>2</v>
      </c>
      <c r="L78" s="39"/>
    </row>
    <row r="79" spans="1:12" x14ac:dyDescent="0.2">
      <c r="A79">
        <v>2</v>
      </c>
      <c r="L79" s="39"/>
    </row>
    <row r="80" spans="1:12" x14ac:dyDescent="0.2">
      <c r="A80">
        <v>3</v>
      </c>
      <c r="L80" s="39"/>
    </row>
    <row r="81" spans="1:12" x14ac:dyDescent="0.2">
      <c r="A81">
        <v>3</v>
      </c>
      <c r="L81" s="39"/>
    </row>
    <row r="82" spans="1:12" x14ac:dyDescent="0.2">
      <c r="A82">
        <v>3</v>
      </c>
      <c r="L82" s="39"/>
    </row>
    <row r="83" spans="1:12" x14ac:dyDescent="0.2">
      <c r="A83">
        <v>3</v>
      </c>
      <c r="L83" s="39"/>
    </row>
    <row r="84" spans="1:12" x14ac:dyDescent="0.2">
      <c r="A84">
        <v>3</v>
      </c>
      <c r="L84" s="39"/>
    </row>
    <row r="85" spans="1:12" x14ac:dyDescent="0.2">
      <c r="A85">
        <v>3</v>
      </c>
      <c r="L85" s="39"/>
    </row>
    <row r="86" spans="1:12" x14ac:dyDescent="0.2">
      <c r="A86">
        <v>3</v>
      </c>
      <c r="L86" s="39"/>
    </row>
    <row r="87" spans="1:12" x14ac:dyDescent="0.2">
      <c r="A87">
        <v>3</v>
      </c>
      <c r="L87" s="39"/>
    </row>
    <row r="88" spans="1:12" x14ac:dyDescent="0.2">
      <c r="A88">
        <v>3</v>
      </c>
      <c r="L88" s="39"/>
    </row>
    <row r="89" spans="1:12" x14ac:dyDescent="0.2">
      <c r="A89">
        <v>3</v>
      </c>
      <c r="L89" s="39"/>
    </row>
    <row r="90" spans="1:12" x14ac:dyDescent="0.2">
      <c r="A90">
        <v>3</v>
      </c>
      <c r="L90" s="39"/>
    </row>
    <row r="91" spans="1:12" x14ac:dyDescent="0.2">
      <c r="A91">
        <v>3</v>
      </c>
      <c r="L91" s="39"/>
    </row>
    <row r="92" spans="1:12" x14ac:dyDescent="0.2">
      <c r="A92">
        <v>3</v>
      </c>
      <c r="L92" s="39"/>
    </row>
    <row r="93" spans="1:12" x14ac:dyDescent="0.2">
      <c r="A93">
        <v>3</v>
      </c>
      <c r="L93" s="39"/>
    </row>
    <row r="94" spans="1:12" x14ac:dyDescent="0.2">
      <c r="A94">
        <v>3</v>
      </c>
      <c r="L94" s="39"/>
    </row>
    <row r="95" spans="1:12" x14ac:dyDescent="0.2">
      <c r="A95">
        <v>3</v>
      </c>
      <c r="L95" s="39"/>
    </row>
    <row r="96" spans="1:12" x14ac:dyDescent="0.2">
      <c r="A96">
        <v>3</v>
      </c>
      <c r="L96" s="39"/>
    </row>
    <row r="97" spans="1:15" x14ac:dyDescent="0.2">
      <c r="A97">
        <v>3</v>
      </c>
      <c r="L97" s="39"/>
      <c r="O97" s="117"/>
    </row>
    <row r="98" spans="1:15" x14ac:dyDescent="0.2">
      <c r="A98">
        <v>3</v>
      </c>
      <c r="L98" s="39"/>
    </row>
    <row r="99" spans="1:15" x14ac:dyDescent="0.2">
      <c r="A99">
        <v>3</v>
      </c>
      <c r="L99" s="39"/>
    </row>
    <row r="100" spans="1:15" x14ac:dyDescent="0.2">
      <c r="A100">
        <v>3</v>
      </c>
      <c r="L100" s="39"/>
    </row>
    <row r="101" spans="1:15" x14ac:dyDescent="0.2">
      <c r="A101">
        <v>3</v>
      </c>
      <c r="L101" s="39"/>
    </row>
    <row r="102" spans="1:15" x14ac:dyDescent="0.2">
      <c r="A102">
        <v>3</v>
      </c>
      <c r="L102" s="39"/>
    </row>
    <row r="103" spans="1:15" x14ac:dyDescent="0.2">
      <c r="A103">
        <v>3</v>
      </c>
      <c r="L103" s="39"/>
    </row>
    <row r="104" spans="1:15" x14ac:dyDescent="0.2">
      <c r="L104" s="39"/>
    </row>
    <row r="105" spans="1:15" x14ac:dyDescent="0.2">
      <c r="L105" s="39"/>
    </row>
    <row r="106" spans="1:15" x14ac:dyDescent="0.2">
      <c r="L106" s="39"/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workbookViewId="0">
      <selection activeCell="G3" sqref="G3:J3"/>
    </sheetView>
  </sheetViews>
  <sheetFormatPr defaultRowHeight="15" x14ac:dyDescent="0.2"/>
  <cols>
    <col min="1" max="1" width="4.109375" customWidth="1"/>
    <col min="2" max="2" width="11" customWidth="1"/>
    <col min="3" max="3" width="6.44140625" customWidth="1"/>
    <col min="4" max="4" width="6.88671875" customWidth="1"/>
    <col min="5" max="5" width="7.5546875" customWidth="1"/>
    <col min="6" max="6" width="7.6640625" customWidth="1"/>
    <col min="7" max="7" width="7.77734375" customWidth="1"/>
    <col min="8" max="8" width="6.88671875" customWidth="1"/>
    <col min="9" max="9" width="7.33203125" customWidth="1"/>
    <col min="11" max="11" width="11.109375" customWidth="1"/>
    <col min="12" max="12" width="11.6640625" customWidth="1"/>
    <col min="13" max="13" width="12" customWidth="1"/>
    <col min="14" max="14" width="11.44140625" customWidth="1"/>
    <col min="19" max="19" width="13.5546875" bestFit="1" customWidth="1"/>
  </cols>
  <sheetData>
    <row r="1" spans="1:19" ht="15.75" x14ac:dyDescent="0.25">
      <c r="D1" s="13" t="s">
        <v>41</v>
      </c>
    </row>
    <row r="2" spans="1:19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9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9" x14ac:dyDescent="0.2">
      <c r="A4" s="4">
        <v>1</v>
      </c>
      <c r="B4" s="15" t="s">
        <v>4</v>
      </c>
      <c r="C4">
        <v>35</v>
      </c>
      <c r="D4">
        <v>32</v>
      </c>
      <c r="E4">
        <v>417</v>
      </c>
      <c r="F4" s="22">
        <f t="shared" ref="F4:F27" si="0">SUM(C4:E4)</f>
        <v>484</v>
      </c>
      <c r="G4">
        <v>17</v>
      </c>
      <c r="H4">
        <v>17</v>
      </c>
      <c r="I4">
        <v>241</v>
      </c>
      <c r="J4" s="22">
        <f>SUM(G4:I4)</f>
        <v>275</v>
      </c>
      <c r="K4" s="43">
        <v>5598.6883333333344</v>
      </c>
      <c r="L4" s="43">
        <v>8155.68</v>
      </c>
      <c r="M4" s="43">
        <v>86236.95166666666</v>
      </c>
      <c r="N4" s="44">
        <f t="shared" ref="N4:N27" si="1">SUM(K4:M4)</f>
        <v>99991.319999999992</v>
      </c>
      <c r="S4" s="39"/>
    </row>
    <row r="5" spans="1:19" x14ac:dyDescent="0.2">
      <c r="A5" s="4">
        <v>2</v>
      </c>
      <c r="B5" s="15" t="s">
        <v>5</v>
      </c>
      <c r="C5">
        <v>91</v>
      </c>
      <c r="D5">
        <v>72</v>
      </c>
      <c r="E5">
        <v>679</v>
      </c>
      <c r="F5" s="22">
        <f t="shared" si="0"/>
        <v>842</v>
      </c>
      <c r="G5">
        <v>56</v>
      </c>
      <c r="H5">
        <v>31</v>
      </c>
      <c r="I5">
        <v>390</v>
      </c>
      <c r="J5" s="22">
        <f t="shared" ref="J5:J28" si="2">SUM(G5:I5)</f>
        <v>477</v>
      </c>
      <c r="K5" s="43">
        <v>30156.327499999999</v>
      </c>
      <c r="L5" s="43">
        <v>22063.751666666667</v>
      </c>
      <c r="M5" s="43">
        <v>191352.63333333333</v>
      </c>
      <c r="N5" s="44">
        <f t="shared" si="1"/>
        <v>243572.71249999999</v>
      </c>
      <c r="S5" s="39"/>
    </row>
    <row r="6" spans="1:19" x14ac:dyDescent="0.2">
      <c r="A6" s="4">
        <v>3</v>
      </c>
      <c r="B6" s="15" t="s">
        <v>6</v>
      </c>
      <c r="C6">
        <v>376</v>
      </c>
      <c r="D6">
        <v>205</v>
      </c>
      <c r="E6">
        <v>2714</v>
      </c>
      <c r="F6" s="22">
        <f t="shared" si="0"/>
        <v>3295</v>
      </c>
      <c r="G6">
        <v>211</v>
      </c>
      <c r="H6">
        <v>113</v>
      </c>
      <c r="I6">
        <v>1646</v>
      </c>
      <c r="J6" s="22">
        <f t="shared" si="2"/>
        <v>1970</v>
      </c>
      <c r="K6" s="43">
        <v>151461.86250000002</v>
      </c>
      <c r="L6" s="43">
        <v>79595.62</v>
      </c>
      <c r="M6" s="43">
        <v>865577.09333333327</v>
      </c>
      <c r="N6" s="44">
        <f t="shared" si="1"/>
        <v>1096634.5758333332</v>
      </c>
      <c r="S6" s="39"/>
    </row>
    <row r="7" spans="1:19" x14ac:dyDescent="0.2">
      <c r="A7" s="4">
        <v>4</v>
      </c>
      <c r="B7" s="15" t="s">
        <v>7</v>
      </c>
      <c r="C7" s="18">
        <v>50</v>
      </c>
      <c r="D7">
        <v>5</v>
      </c>
      <c r="E7">
        <v>363</v>
      </c>
      <c r="F7" s="22">
        <f t="shared" si="0"/>
        <v>418</v>
      </c>
      <c r="G7">
        <v>24</v>
      </c>
      <c r="H7">
        <v>3</v>
      </c>
      <c r="I7">
        <v>220</v>
      </c>
      <c r="J7" s="22">
        <f t="shared" si="2"/>
        <v>247</v>
      </c>
      <c r="K7" s="43">
        <v>16258.731666666667</v>
      </c>
      <c r="L7" s="43">
        <v>2040.2308333333333</v>
      </c>
      <c r="M7" s="43">
        <v>97844.684166666659</v>
      </c>
      <c r="N7" s="44">
        <f t="shared" si="1"/>
        <v>116143.64666666667</v>
      </c>
      <c r="S7" s="39"/>
    </row>
    <row r="8" spans="1:19" x14ac:dyDescent="0.2">
      <c r="A8" s="4">
        <v>5</v>
      </c>
      <c r="B8" s="15" t="s">
        <v>8</v>
      </c>
      <c r="C8">
        <v>18</v>
      </c>
      <c r="D8">
        <v>5</v>
      </c>
      <c r="E8">
        <v>184</v>
      </c>
      <c r="F8" s="22">
        <f t="shared" si="0"/>
        <v>207</v>
      </c>
      <c r="G8">
        <v>7</v>
      </c>
      <c r="H8">
        <v>4</v>
      </c>
      <c r="I8">
        <v>107</v>
      </c>
      <c r="J8" s="22">
        <f t="shared" si="2"/>
        <v>118</v>
      </c>
      <c r="K8" s="43">
        <v>4766.3633333333337</v>
      </c>
      <c r="L8" s="43">
        <v>1935.6674999999998</v>
      </c>
      <c r="M8" s="43">
        <v>38538.131666666675</v>
      </c>
      <c r="N8" s="44">
        <f t="shared" si="1"/>
        <v>45240.162500000006</v>
      </c>
      <c r="S8" s="39"/>
    </row>
    <row r="9" spans="1:19" x14ac:dyDescent="0.2">
      <c r="A9" s="4">
        <v>6</v>
      </c>
      <c r="B9" s="15" t="s">
        <v>9</v>
      </c>
      <c r="C9">
        <v>41</v>
      </c>
      <c r="D9">
        <v>8</v>
      </c>
      <c r="E9">
        <v>459</v>
      </c>
      <c r="F9" s="22">
        <f t="shared" si="0"/>
        <v>508</v>
      </c>
      <c r="G9">
        <v>21</v>
      </c>
      <c r="H9">
        <v>4</v>
      </c>
      <c r="I9">
        <v>295</v>
      </c>
      <c r="J9" s="22">
        <f t="shared" si="2"/>
        <v>320</v>
      </c>
      <c r="K9" s="43">
        <v>14526.904166666667</v>
      </c>
      <c r="L9" s="43">
        <v>2472.0149999999999</v>
      </c>
      <c r="M9" s="43">
        <v>132767.63500000001</v>
      </c>
      <c r="N9" s="44">
        <f t="shared" si="1"/>
        <v>149766.55416666667</v>
      </c>
      <c r="S9" s="39"/>
    </row>
    <row r="10" spans="1:19" x14ac:dyDescent="0.2">
      <c r="A10" s="4">
        <v>7</v>
      </c>
      <c r="B10" s="15" t="s">
        <v>10</v>
      </c>
      <c r="C10">
        <v>40</v>
      </c>
      <c r="D10">
        <v>33</v>
      </c>
      <c r="E10">
        <v>323</v>
      </c>
      <c r="F10" s="22">
        <f t="shared" si="0"/>
        <v>396</v>
      </c>
      <c r="G10">
        <v>25</v>
      </c>
      <c r="H10">
        <v>17</v>
      </c>
      <c r="I10">
        <v>175</v>
      </c>
      <c r="J10" s="22">
        <f t="shared" si="2"/>
        <v>217</v>
      </c>
      <c r="K10" s="43">
        <v>16255.98</v>
      </c>
      <c r="L10" s="43">
        <v>9210.4458333333332</v>
      </c>
      <c r="M10" s="43">
        <v>79592.434999999998</v>
      </c>
      <c r="N10" s="44">
        <f t="shared" si="1"/>
        <v>105058.86083333334</v>
      </c>
      <c r="S10" s="39"/>
    </row>
    <row r="11" spans="1:19" x14ac:dyDescent="0.2">
      <c r="A11" s="4">
        <v>8</v>
      </c>
      <c r="B11" s="15" t="s">
        <v>11</v>
      </c>
      <c r="C11">
        <v>24</v>
      </c>
      <c r="D11">
        <v>8</v>
      </c>
      <c r="E11">
        <v>549</v>
      </c>
      <c r="F11" s="22">
        <f t="shared" si="0"/>
        <v>581</v>
      </c>
      <c r="G11">
        <v>12</v>
      </c>
      <c r="H11">
        <v>6</v>
      </c>
      <c r="I11">
        <v>327</v>
      </c>
      <c r="J11" s="22">
        <f t="shared" si="2"/>
        <v>345</v>
      </c>
      <c r="K11" s="43">
        <v>9049.1050000000014</v>
      </c>
      <c r="L11" s="43">
        <v>2969.9366666666665</v>
      </c>
      <c r="M11" s="43">
        <v>163469.62666666668</v>
      </c>
      <c r="N11" s="44">
        <f t="shared" si="1"/>
        <v>175488.66833333333</v>
      </c>
      <c r="S11" s="39"/>
    </row>
    <row r="12" spans="1:19" x14ac:dyDescent="0.2">
      <c r="A12" s="4">
        <v>9</v>
      </c>
      <c r="B12" s="15" t="s">
        <v>12</v>
      </c>
      <c r="C12">
        <v>19</v>
      </c>
      <c r="D12">
        <v>28</v>
      </c>
      <c r="E12">
        <v>298</v>
      </c>
      <c r="F12" s="22">
        <f t="shared" si="0"/>
        <v>345</v>
      </c>
      <c r="G12">
        <v>12</v>
      </c>
      <c r="H12">
        <v>17</v>
      </c>
      <c r="I12">
        <v>197</v>
      </c>
      <c r="J12" s="22">
        <f t="shared" si="2"/>
        <v>226</v>
      </c>
      <c r="K12" s="43">
        <v>4538.4408333333331</v>
      </c>
      <c r="L12" s="43">
        <v>6480.4025000000001</v>
      </c>
      <c r="M12" s="43">
        <v>73467.582500000004</v>
      </c>
      <c r="N12" s="44">
        <f t="shared" si="1"/>
        <v>84486.425833333342</v>
      </c>
      <c r="S12" s="39"/>
    </row>
    <row r="13" spans="1:19" x14ac:dyDescent="0.2">
      <c r="A13" s="4">
        <v>10</v>
      </c>
      <c r="B13" s="15" t="s">
        <v>13</v>
      </c>
      <c r="C13">
        <v>55</v>
      </c>
      <c r="D13">
        <v>22</v>
      </c>
      <c r="E13">
        <v>496</v>
      </c>
      <c r="F13" s="22">
        <f t="shared" si="0"/>
        <v>573</v>
      </c>
      <c r="G13">
        <v>27</v>
      </c>
      <c r="H13">
        <v>15</v>
      </c>
      <c r="I13">
        <v>307</v>
      </c>
      <c r="J13" s="22">
        <f t="shared" si="2"/>
        <v>349</v>
      </c>
      <c r="K13" s="43">
        <v>21016.146666666667</v>
      </c>
      <c r="L13" s="43">
        <v>7459.020833333333</v>
      </c>
      <c r="M13" s="43">
        <v>140126.64249999999</v>
      </c>
      <c r="N13" s="44">
        <f t="shared" si="1"/>
        <v>168601.81</v>
      </c>
      <c r="S13" s="39"/>
    </row>
    <row r="14" spans="1:19" x14ac:dyDescent="0.2">
      <c r="A14" s="4">
        <v>11</v>
      </c>
      <c r="B14" s="15" t="s">
        <v>14</v>
      </c>
      <c r="C14">
        <v>6</v>
      </c>
      <c r="D14">
        <v>0</v>
      </c>
      <c r="E14">
        <v>76</v>
      </c>
      <c r="F14" s="22">
        <f t="shared" si="0"/>
        <v>82</v>
      </c>
      <c r="G14">
        <v>2</v>
      </c>
      <c r="I14">
        <v>50</v>
      </c>
      <c r="J14" s="22">
        <f t="shared" si="2"/>
        <v>52</v>
      </c>
      <c r="K14" s="43">
        <v>1253.135</v>
      </c>
      <c r="M14" s="43">
        <v>13283.670833333335</v>
      </c>
      <c r="N14" s="44">
        <f t="shared" si="1"/>
        <v>14536.805833333336</v>
      </c>
      <c r="S14" s="39"/>
    </row>
    <row r="15" spans="1:19" x14ac:dyDescent="0.2">
      <c r="A15" s="4">
        <v>12</v>
      </c>
      <c r="B15" s="15" t="s">
        <v>15</v>
      </c>
      <c r="C15">
        <v>173</v>
      </c>
      <c r="D15">
        <v>54</v>
      </c>
      <c r="E15">
        <v>794</v>
      </c>
      <c r="F15" s="22">
        <f t="shared" si="0"/>
        <v>1021</v>
      </c>
      <c r="G15">
        <v>88</v>
      </c>
      <c r="H15">
        <v>28</v>
      </c>
      <c r="I15">
        <v>471</v>
      </c>
      <c r="J15" s="22">
        <f t="shared" si="2"/>
        <v>587</v>
      </c>
      <c r="K15" s="43">
        <v>59776.318333333329</v>
      </c>
      <c r="L15" s="43">
        <v>19142.305</v>
      </c>
      <c r="M15" s="43">
        <v>235769.02916666667</v>
      </c>
      <c r="N15" s="44">
        <f t="shared" si="1"/>
        <v>314687.65249999997</v>
      </c>
      <c r="S15" s="39"/>
    </row>
    <row r="16" spans="1:19" x14ac:dyDescent="0.2">
      <c r="A16" s="4">
        <v>13</v>
      </c>
      <c r="B16" s="15" t="s">
        <v>16</v>
      </c>
      <c r="C16">
        <v>107</v>
      </c>
      <c r="D16">
        <v>73</v>
      </c>
      <c r="E16">
        <v>513</v>
      </c>
      <c r="F16" s="22">
        <f t="shared" si="0"/>
        <v>693</v>
      </c>
      <c r="G16">
        <v>63</v>
      </c>
      <c r="H16">
        <v>41</v>
      </c>
      <c r="I16">
        <v>302</v>
      </c>
      <c r="J16" s="22">
        <f t="shared" si="2"/>
        <v>406</v>
      </c>
      <c r="K16" s="43">
        <v>58380.833333333336</v>
      </c>
      <c r="L16" s="43">
        <v>32885.883333333339</v>
      </c>
      <c r="M16" s="43">
        <v>192685.62083333332</v>
      </c>
      <c r="N16" s="44">
        <f t="shared" si="1"/>
        <v>283952.33750000002</v>
      </c>
      <c r="S16" s="39"/>
    </row>
    <row r="17" spans="1:19" x14ac:dyDescent="0.2">
      <c r="A17" s="4">
        <v>14</v>
      </c>
      <c r="B17" s="15" t="s">
        <v>17</v>
      </c>
      <c r="C17">
        <v>7</v>
      </c>
      <c r="D17">
        <v>2</v>
      </c>
      <c r="E17">
        <v>100</v>
      </c>
      <c r="F17" s="22">
        <f t="shared" si="0"/>
        <v>109</v>
      </c>
      <c r="G17">
        <v>4</v>
      </c>
      <c r="H17">
        <v>2</v>
      </c>
      <c r="I17">
        <v>62</v>
      </c>
      <c r="J17" s="22">
        <f t="shared" si="2"/>
        <v>68</v>
      </c>
      <c r="K17" s="43">
        <v>1254.5433333333333</v>
      </c>
      <c r="L17" s="43">
        <v>422.95499999999998</v>
      </c>
      <c r="M17" s="43">
        <v>18364.547500000001</v>
      </c>
      <c r="N17" s="44">
        <f t="shared" si="1"/>
        <v>20042.045833333334</v>
      </c>
      <c r="S17" s="39"/>
    </row>
    <row r="18" spans="1:19" x14ac:dyDescent="0.2">
      <c r="A18" s="4">
        <v>15</v>
      </c>
      <c r="B18" s="15" t="s">
        <v>18</v>
      </c>
      <c r="C18">
        <v>185</v>
      </c>
      <c r="D18">
        <v>137</v>
      </c>
      <c r="E18">
        <v>1215</v>
      </c>
      <c r="F18" s="22">
        <f t="shared" si="0"/>
        <v>1537</v>
      </c>
      <c r="G18">
        <v>95</v>
      </c>
      <c r="H18">
        <v>67</v>
      </c>
      <c r="I18">
        <v>721</v>
      </c>
      <c r="J18" s="22">
        <f t="shared" si="2"/>
        <v>883</v>
      </c>
      <c r="K18" s="43">
        <v>83839.65416666666</v>
      </c>
      <c r="L18" s="43">
        <v>55334.922499999993</v>
      </c>
      <c r="M18" s="43">
        <v>433171.66749999998</v>
      </c>
      <c r="N18" s="44">
        <f t="shared" si="1"/>
        <v>572346.24416666664</v>
      </c>
      <c r="S18" s="39"/>
    </row>
    <row r="19" spans="1:19" x14ac:dyDescent="0.2">
      <c r="A19" s="4">
        <v>16</v>
      </c>
      <c r="B19" s="15" t="s">
        <v>19</v>
      </c>
      <c r="C19">
        <v>697</v>
      </c>
      <c r="D19">
        <v>134</v>
      </c>
      <c r="E19">
        <v>3338</v>
      </c>
      <c r="F19" s="22">
        <f t="shared" si="0"/>
        <v>4169</v>
      </c>
      <c r="G19">
        <v>407</v>
      </c>
      <c r="H19">
        <v>74</v>
      </c>
      <c r="I19">
        <v>1935</v>
      </c>
      <c r="J19" s="22">
        <f t="shared" si="2"/>
        <v>2416</v>
      </c>
      <c r="K19" s="43">
        <v>315444.62083333335</v>
      </c>
      <c r="L19" s="43">
        <v>52521.863333333335</v>
      </c>
      <c r="M19" s="43">
        <v>1092757.1849999998</v>
      </c>
      <c r="N19" s="44">
        <f t="shared" si="1"/>
        <v>1460723.6691666665</v>
      </c>
      <c r="S19" s="39"/>
    </row>
    <row r="20" spans="1:19" x14ac:dyDescent="0.2">
      <c r="A20" s="4">
        <v>17</v>
      </c>
      <c r="B20" s="15" t="s">
        <v>20</v>
      </c>
      <c r="C20">
        <v>8</v>
      </c>
      <c r="D20">
        <v>20</v>
      </c>
      <c r="E20">
        <v>142</v>
      </c>
      <c r="F20" s="22">
        <f t="shared" si="0"/>
        <v>170</v>
      </c>
      <c r="G20">
        <v>4</v>
      </c>
      <c r="H20">
        <v>12</v>
      </c>
      <c r="I20">
        <v>99</v>
      </c>
      <c r="J20" s="22">
        <f t="shared" si="2"/>
        <v>115</v>
      </c>
      <c r="K20" s="43">
        <v>2671.5866666666666</v>
      </c>
      <c r="L20" s="43">
        <v>4668.8416666666662</v>
      </c>
      <c r="M20" s="43">
        <v>31592.675833333331</v>
      </c>
      <c r="N20" s="44">
        <f t="shared" si="1"/>
        <v>38933.104166666664</v>
      </c>
      <c r="S20" s="39"/>
    </row>
    <row r="21" spans="1:19" x14ac:dyDescent="0.2">
      <c r="A21" s="4">
        <v>18</v>
      </c>
      <c r="B21" s="15" t="s">
        <v>21</v>
      </c>
      <c r="C21">
        <v>29</v>
      </c>
      <c r="D21">
        <v>21</v>
      </c>
      <c r="E21">
        <v>386</v>
      </c>
      <c r="F21" s="22">
        <f t="shared" si="0"/>
        <v>436</v>
      </c>
      <c r="G21">
        <v>17</v>
      </c>
      <c r="H21">
        <v>13</v>
      </c>
      <c r="I21">
        <v>195</v>
      </c>
      <c r="J21" s="22">
        <f t="shared" si="2"/>
        <v>225</v>
      </c>
      <c r="K21" s="43">
        <v>9980.1108333333341</v>
      </c>
      <c r="L21" s="43">
        <v>4968.2858333333324</v>
      </c>
      <c r="M21" s="43">
        <v>77410.612500000003</v>
      </c>
      <c r="N21" s="44">
        <f t="shared" si="1"/>
        <v>92359.00916666667</v>
      </c>
      <c r="S21" s="39"/>
    </row>
    <row r="22" spans="1:19" x14ac:dyDescent="0.2">
      <c r="A22" s="4">
        <v>19</v>
      </c>
      <c r="B22" s="15" t="s">
        <v>22</v>
      </c>
      <c r="C22">
        <v>34</v>
      </c>
      <c r="D22">
        <v>4</v>
      </c>
      <c r="E22">
        <v>275</v>
      </c>
      <c r="F22" s="22">
        <f t="shared" si="0"/>
        <v>313</v>
      </c>
      <c r="G22">
        <v>17</v>
      </c>
      <c r="H22">
        <v>2</v>
      </c>
      <c r="I22">
        <v>160</v>
      </c>
      <c r="J22" s="22">
        <f t="shared" si="2"/>
        <v>179</v>
      </c>
      <c r="K22" s="43">
        <v>8389.8316666666669</v>
      </c>
      <c r="L22" s="43">
        <v>857.00333333333344</v>
      </c>
      <c r="M22" s="43">
        <v>60190.17333333334</v>
      </c>
      <c r="N22" s="44">
        <f t="shared" si="1"/>
        <v>69437.008333333346</v>
      </c>
      <c r="S22" s="39"/>
    </row>
    <row r="23" spans="1:19" x14ac:dyDescent="0.2">
      <c r="A23" s="4">
        <v>20</v>
      </c>
      <c r="B23" s="16" t="s">
        <v>23</v>
      </c>
      <c r="C23">
        <v>2</v>
      </c>
      <c r="D23">
        <v>6</v>
      </c>
      <c r="E23">
        <v>166</v>
      </c>
      <c r="F23" s="22">
        <f t="shared" si="0"/>
        <v>174</v>
      </c>
      <c r="G23">
        <v>1</v>
      </c>
      <c r="H23">
        <v>3</v>
      </c>
      <c r="I23">
        <v>113</v>
      </c>
      <c r="J23" s="22">
        <f t="shared" si="2"/>
        <v>117</v>
      </c>
      <c r="K23" s="43">
        <v>698.52250000000004</v>
      </c>
      <c r="L23" s="43">
        <v>1815.0925</v>
      </c>
      <c r="M23" s="43">
        <v>42765.460833333331</v>
      </c>
      <c r="N23" s="44">
        <f t="shared" si="1"/>
        <v>45279.075833333329</v>
      </c>
      <c r="S23" s="39"/>
    </row>
    <row r="24" spans="1:19" x14ac:dyDescent="0.2">
      <c r="A24" s="4">
        <v>21</v>
      </c>
      <c r="B24" s="16" t="s">
        <v>24</v>
      </c>
      <c r="C24">
        <v>33</v>
      </c>
      <c r="D24">
        <v>27</v>
      </c>
      <c r="E24">
        <v>805</v>
      </c>
      <c r="F24" s="22">
        <f t="shared" si="0"/>
        <v>865</v>
      </c>
      <c r="G24">
        <v>21</v>
      </c>
      <c r="H24">
        <v>14</v>
      </c>
      <c r="I24">
        <v>442</v>
      </c>
      <c r="J24" s="22">
        <f t="shared" si="2"/>
        <v>477</v>
      </c>
      <c r="K24" s="43">
        <v>9682.2049999999999</v>
      </c>
      <c r="L24" s="43">
        <v>6538.3391666666676</v>
      </c>
      <c r="M24" s="43">
        <v>194007.56916666668</v>
      </c>
      <c r="N24" s="44">
        <f t="shared" si="1"/>
        <v>210228.11333333334</v>
      </c>
      <c r="S24" s="39"/>
    </row>
    <row r="25" spans="1:19" x14ac:dyDescent="0.2">
      <c r="A25" s="4">
        <v>22</v>
      </c>
      <c r="B25" s="15" t="s">
        <v>25</v>
      </c>
      <c r="C25">
        <v>105</v>
      </c>
      <c r="D25">
        <v>41</v>
      </c>
      <c r="E25">
        <v>661</v>
      </c>
      <c r="F25" s="22">
        <f t="shared" si="0"/>
        <v>807</v>
      </c>
      <c r="G25">
        <v>52</v>
      </c>
      <c r="H25">
        <v>21</v>
      </c>
      <c r="I25">
        <v>406</v>
      </c>
      <c r="J25" s="22">
        <f t="shared" si="2"/>
        <v>479</v>
      </c>
      <c r="K25" s="43">
        <v>24936.621666666662</v>
      </c>
      <c r="L25" s="43">
        <v>11763.418333333335</v>
      </c>
      <c r="M25" s="43">
        <v>148529.35499999998</v>
      </c>
      <c r="N25" s="44">
        <f t="shared" si="1"/>
        <v>185229.39499999996</v>
      </c>
      <c r="S25" s="39"/>
    </row>
    <row r="26" spans="1:19" x14ac:dyDescent="0.2">
      <c r="A26" s="4">
        <v>23</v>
      </c>
      <c r="B26" s="15" t="s">
        <v>26</v>
      </c>
      <c r="C26">
        <v>7</v>
      </c>
      <c r="D26">
        <v>5</v>
      </c>
      <c r="E26">
        <v>204</v>
      </c>
      <c r="F26" s="22">
        <f t="shared" si="0"/>
        <v>216</v>
      </c>
      <c r="G26">
        <v>3</v>
      </c>
      <c r="H26">
        <v>2</v>
      </c>
      <c r="I26">
        <v>122</v>
      </c>
      <c r="J26" s="22">
        <f t="shared" si="2"/>
        <v>127</v>
      </c>
      <c r="K26" s="43">
        <v>2143.3966666666665</v>
      </c>
      <c r="L26" s="43">
        <v>1582.9883333333335</v>
      </c>
      <c r="M26" s="43">
        <v>45526.855833333335</v>
      </c>
      <c r="N26" s="44">
        <f t="shared" si="1"/>
        <v>49253.240833333337</v>
      </c>
      <c r="S26" s="39"/>
    </row>
    <row r="27" spans="1:19" x14ac:dyDescent="0.2">
      <c r="A27" s="4">
        <v>30</v>
      </c>
      <c r="B27" s="15" t="s">
        <v>27</v>
      </c>
      <c r="C27">
        <v>2242</v>
      </c>
      <c r="D27">
        <v>472</v>
      </c>
      <c r="E27">
        <v>4598</v>
      </c>
      <c r="F27" s="22">
        <f t="shared" si="0"/>
        <v>7312</v>
      </c>
      <c r="G27">
        <v>1291</v>
      </c>
      <c r="H27">
        <v>277</v>
      </c>
      <c r="I27">
        <v>2672</v>
      </c>
      <c r="J27" s="22">
        <f t="shared" si="2"/>
        <v>4240</v>
      </c>
      <c r="K27" s="43">
        <v>871503.39250000007</v>
      </c>
      <c r="L27" s="43">
        <v>167506.29999999999</v>
      </c>
      <c r="M27" s="43">
        <v>1419276.3108333333</v>
      </c>
      <c r="N27" s="44">
        <f t="shared" si="1"/>
        <v>2458286.0033333334</v>
      </c>
      <c r="S27" s="39"/>
    </row>
    <row r="28" spans="1:19" x14ac:dyDescent="0.2">
      <c r="A28" s="1"/>
      <c r="B28" s="28" t="s">
        <v>3</v>
      </c>
      <c r="C28" s="27">
        <f t="shared" ref="C28:N28" si="3">SUM(C4:C27)</f>
        <v>4384</v>
      </c>
      <c r="D28" s="27">
        <f>SUM(D4:D27)</f>
        <v>1414</v>
      </c>
      <c r="E28" s="27">
        <f t="shared" si="3"/>
        <v>19755</v>
      </c>
      <c r="F28" s="28">
        <f t="shared" si="3"/>
        <v>25553</v>
      </c>
      <c r="G28" s="27">
        <f t="shared" si="3"/>
        <v>2477</v>
      </c>
      <c r="H28" s="27">
        <f>SUM(H4:H27)</f>
        <v>783</v>
      </c>
      <c r="I28" s="27">
        <f t="shared" si="3"/>
        <v>11655</v>
      </c>
      <c r="J28" s="28">
        <f t="shared" si="2"/>
        <v>14915</v>
      </c>
      <c r="K28" s="47">
        <f t="shared" si="3"/>
        <v>1723583.3225</v>
      </c>
      <c r="L28" s="47">
        <f>SUM(L4:L27)</f>
        <v>502390.96916666668</v>
      </c>
      <c r="M28" s="47">
        <f t="shared" si="3"/>
        <v>5874304.1499999985</v>
      </c>
      <c r="N28" s="48">
        <f t="shared" si="3"/>
        <v>8100278.4416666664</v>
      </c>
      <c r="S28" s="39"/>
    </row>
    <row r="29" spans="1:19" x14ac:dyDescent="0.2">
      <c r="N29" s="49"/>
      <c r="O29" s="18"/>
      <c r="S29" s="39"/>
    </row>
    <row r="30" spans="1:19" x14ac:dyDescent="0.2">
      <c r="N30" s="49"/>
      <c r="O30" s="18"/>
      <c r="S30" s="39"/>
    </row>
    <row r="31" spans="1:19" x14ac:dyDescent="0.2">
      <c r="N31" s="49"/>
      <c r="O31" s="18"/>
      <c r="S31" s="39"/>
    </row>
    <row r="32" spans="1:19" x14ac:dyDescent="0.2">
      <c r="S32" s="39"/>
    </row>
    <row r="33" spans="19:19" x14ac:dyDescent="0.2">
      <c r="S33" s="39"/>
    </row>
    <row r="34" spans="19:19" x14ac:dyDescent="0.2">
      <c r="S34" s="39"/>
    </row>
    <row r="35" spans="19:19" x14ac:dyDescent="0.2">
      <c r="S35" s="39"/>
    </row>
    <row r="36" spans="19:19" x14ac:dyDescent="0.2">
      <c r="S36" s="39"/>
    </row>
    <row r="37" spans="19:19" x14ac:dyDescent="0.2">
      <c r="S37" s="39"/>
    </row>
    <row r="38" spans="19:19" x14ac:dyDescent="0.2">
      <c r="S38" s="39"/>
    </row>
    <row r="39" spans="19:19" x14ac:dyDescent="0.2">
      <c r="S39" s="39"/>
    </row>
    <row r="40" spans="19:19" x14ac:dyDescent="0.2">
      <c r="S40" s="39"/>
    </row>
    <row r="41" spans="19:19" x14ac:dyDescent="0.2">
      <c r="S41" s="39"/>
    </row>
    <row r="42" spans="19:19" x14ac:dyDescent="0.2">
      <c r="S42" s="39"/>
    </row>
    <row r="43" spans="19:19" x14ac:dyDescent="0.2">
      <c r="S43" s="39"/>
    </row>
    <row r="44" spans="19:19" x14ac:dyDescent="0.2">
      <c r="S44" s="39"/>
    </row>
    <row r="45" spans="19:19" x14ac:dyDescent="0.2">
      <c r="S45" s="39"/>
    </row>
    <row r="46" spans="19:19" x14ac:dyDescent="0.2">
      <c r="S46" s="39"/>
    </row>
    <row r="47" spans="19:19" x14ac:dyDescent="0.2">
      <c r="S47" s="39"/>
    </row>
    <row r="48" spans="19:19" x14ac:dyDescent="0.2">
      <c r="S48" s="39"/>
    </row>
    <row r="49" spans="19:19" x14ac:dyDescent="0.2">
      <c r="S49" s="39"/>
    </row>
    <row r="50" spans="19:19" x14ac:dyDescent="0.2">
      <c r="S50" s="39"/>
    </row>
    <row r="51" spans="19:19" x14ac:dyDescent="0.2">
      <c r="S51" s="39"/>
    </row>
    <row r="52" spans="19:19" x14ac:dyDescent="0.2">
      <c r="S52" s="39"/>
    </row>
    <row r="53" spans="19:19" x14ac:dyDescent="0.2">
      <c r="S53" s="39"/>
    </row>
    <row r="54" spans="19:19" x14ac:dyDescent="0.2">
      <c r="S54" s="39"/>
    </row>
    <row r="55" spans="19:19" x14ac:dyDescent="0.2">
      <c r="S55" s="39"/>
    </row>
    <row r="56" spans="19:19" x14ac:dyDescent="0.2">
      <c r="S56" s="39"/>
    </row>
    <row r="57" spans="19:19" x14ac:dyDescent="0.2">
      <c r="S57" s="39"/>
    </row>
    <row r="58" spans="19:19" x14ac:dyDescent="0.2">
      <c r="S58" s="39"/>
    </row>
    <row r="59" spans="19:19" x14ac:dyDescent="0.2">
      <c r="S59" s="39"/>
    </row>
    <row r="60" spans="19:19" x14ac:dyDescent="0.2">
      <c r="S60" s="39"/>
    </row>
    <row r="61" spans="19:19" x14ac:dyDescent="0.2">
      <c r="S61" s="39"/>
    </row>
    <row r="62" spans="19:19" x14ac:dyDescent="0.2">
      <c r="S62" s="39"/>
    </row>
    <row r="63" spans="19:19" x14ac:dyDescent="0.2">
      <c r="S63" s="39"/>
    </row>
    <row r="64" spans="19:19" x14ac:dyDescent="0.2">
      <c r="S64" s="39"/>
    </row>
    <row r="65" spans="19:19" x14ac:dyDescent="0.2">
      <c r="S65" s="39"/>
    </row>
    <row r="66" spans="19:19" x14ac:dyDescent="0.2">
      <c r="S66" s="39"/>
    </row>
    <row r="67" spans="19:19" x14ac:dyDescent="0.2">
      <c r="S67" s="39"/>
    </row>
    <row r="68" spans="19:19" x14ac:dyDescent="0.2">
      <c r="S68" s="39"/>
    </row>
    <row r="69" spans="19:19" x14ac:dyDescent="0.2">
      <c r="S69" s="39"/>
    </row>
    <row r="70" spans="19:19" x14ac:dyDescent="0.2">
      <c r="S70" s="39"/>
    </row>
    <row r="71" spans="19:19" x14ac:dyDescent="0.2">
      <c r="S71" s="39"/>
    </row>
    <row r="72" spans="19:19" x14ac:dyDescent="0.2">
      <c r="S72" s="39"/>
    </row>
    <row r="73" spans="19:19" x14ac:dyDescent="0.2">
      <c r="S73" s="39"/>
    </row>
    <row r="74" spans="19:19" x14ac:dyDescent="0.2">
      <c r="S74" s="39"/>
    </row>
  </sheetData>
  <phoneticPr fontId="2" type="noConversion"/>
  <pageMargins left="0.75" right="0.75" top="1" bottom="1" header="0.5" footer="0.5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opLeftCell="A16" zoomScale="90" zoomScaleNormal="90" workbookViewId="0">
      <selection activeCell="A31" sqref="A31:O103"/>
    </sheetView>
  </sheetViews>
  <sheetFormatPr defaultRowHeight="15" x14ac:dyDescent="0.2"/>
  <cols>
    <col min="11" max="11" width="12.44140625" customWidth="1"/>
    <col min="12" max="12" width="10.5546875" customWidth="1"/>
    <col min="13" max="13" width="11.6640625" customWidth="1"/>
    <col min="14" max="14" width="12.44140625" customWidth="1"/>
  </cols>
  <sheetData>
    <row r="1" spans="1:14" ht="15.75" x14ac:dyDescent="0.25">
      <c r="D1" s="13" t="s">
        <v>97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42</v>
      </c>
      <c r="D4">
        <v>44</v>
      </c>
      <c r="E4">
        <v>179</v>
      </c>
      <c r="F4" s="95">
        <f>SUM(C4:E4)</f>
        <v>265</v>
      </c>
      <c r="G4">
        <v>23</v>
      </c>
      <c r="H4">
        <v>22</v>
      </c>
      <c r="I4">
        <v>110</v>
      </c>
      <c r="J4" s="95">
        <f>SUM(G4:I4)</f>
        <v>155</v>
      </c>
      <c r="K4" s="39">
        <v>8691.41</v>
      </c>
      <c r="L4" s="39">
        <v>11892.876666666669</v>
      </c>
      <c r="M4" s="39">
        <v>44454.778333333328</v>
      </c>
      <c r="N4" s="98">
        <f>SUM(K4:M4)</f>
        <v>65039.064999999995</v>
      </c>
    </row>
    <row r="5" spans="1:14" x14ac:dyDescent="0.2">
      <c r="A5" s="4">
        <v>2</v>
      </c>
      <c r="B5" s="15" t="s">
        <v>5</v>
      </c>
      <c r="C5">
        <v>115</v>
      </c>
      <c r="D5">
        <v>73</v>
      </c>
      <c r="E5">
        <v>270</v>
      </c>
      <c r="F5" s="95">
        <f t="shared" ref="F5:F27" si="0">SUM(C5:E5)</f>
        <v>458</v>
      </c>
      <c r="G5">
        <v>66</v>
      </c>
      <c r="H5">
        <v>42</v>
      </c>
      <c r="I5">
        <v>150</v>
      </c>
      <c r="J5" s="95">
        <f t="shared" ref="J5:J27" si="1">SUM(G5:I5)</f>
        <v>258</v>
      </c>
      <c r="K5" s="39">
        <v>46194.308333333342</v>
      </c>
      <c r="L5" s="39">
        <v>27777.164999999997</v>
      </c>
      <c r="M5" s="39">
        <v>91244.497499999998</v>
      </c>
      <c r="N5" s="98">
        <f t="shared" ref="N5:N26" si="2">SUM(K5:M5)</f>
        <v>165215.97083333333</v>
      </c>
    </row>
    <row r="6" spans="1:14" x14ac:dyDescent="0.2">
      <c r="A6" s="4">
        <v>3</v>
      </c>
      <c r="B6" s="15" t="s">
        <v>6</v>
      </c>
      <c r="C6">
        <v>1124</v>
      </c>
      <c r="D6">
        <v>268</v>
      </c>
      <c r="E6">
        <v>1357</v>
      </c>
      <c r="F6" s="95">
        <f t="shared" si="0"/>
        <v>2749</v>
      </c>
      <c r="G6">
        <v>627</v>
      </c>
      <c r="H6">
        <v>169</v>
      </c>
      <c r="I6">
        <v>833</v>
      </c>
      <c r="J6" s="95">
        <f t="shared" si="1"/>
        <v>1629</v>
      </c>
      <c r="K6" s="39">
        <v>466401.16250000003</v>
      </c>
      <c r="L6" s="39">
        <v>104394.00833333332</v>
      </c>
      <c r="M6" s="39">
        <v>489655.23750000005</v>
      </c>
      <c r="N6" s="98">
        <f t="shared" si="2"/>
        <v>1060450.4083333334</v>
      </c>
    </row>
    <row r="7" spans="1:14" x14ac:dyDescent="0.2">
      <c r="A7" s="4">
        <v>4</v>
      </c>
      <c r="B7" s="15" t="s">
        <v>7</v>
      </c>
      <c r="C7">
        <v>35</v>
      </c>
      <c r="D7">
        <v>15</v>
      </c>
      <c r="E7">
        <v>149</v>
      </c>
      <c r="F7" s="95">
        <f t="shared" si="0"/>
        <v>199</v>
      </c>
      <c r="G7">
        <v>18</v>
      </c>
      <c r="H7">
        <v>9</v>
      </c>
      <c r="I7">
        <v>84</v>
      </c>
      <c r="J7" s="95">
        <f t="shared" si="1"/>
        <v>111</v>
      </c>
      <c r="K7" s="39">
        <v>16369.881666666666</v>
      </c>
      <c r="L7" s="39">
        <v>4904.9974999999995</v>
      </c>
      <c r="M7" s="39">
        <v>48546.409166666672</v>
      </c>
      <c r="N7" s="98">
        <f t="shared" si="2"/>
        <v>69821.28833333333</v>
      </c>
    </row>
    <row r="8" spans="1:14" x14ac:dyDescent="0.2">
      <c r="A8" s="4">
        <v>5</v>
      </c>
      <c r="B8" s="15" t="s">
        <v>8</v>
      </c>
      <c r="C8">
        <v>48</v>
      </c>
      <c r="D8">
        <v>9</v>
      </c>
      <c r="E8">
        <v>102</v>
      </c>
      <c r="F8" s="95">
        <f t="shared" si="0"/>
        <v>159</v>
      </c>
      <c r="G8">
        <v>28</v>
      </c>
      <c r="H8">
        <v>8</v>
      </c>
      <c r="I8">
        <v>59</v>
      </c>
      <c r="J8" s="95">
        <f t="shared" si="1"/>
        <v>95</v>
      </c>
      <c r="K8" s="39">
        <v>12795.065833333334</v>
      </c>
      <c r="L8" s="39">
        <v>3259.7933333333331</v>
      </c>
      <c r="M8" s="39">
        <v>28159.7225</v>
      </c>
      <c r="N8" s="98">
        <f t="shared" si="2"/>
        <v>44214.581666666665</v>
      </c>
    </row>
    <row r="9" spans="1:14" x14ac:dyDescent="0.2">
      <c r="A9" s="4">
        <v>6</v>
      </c>
      <c r="B9" s="15" t="s">
        <v>9</v>
      </c>
      <c r="C9">
        <v>49</v>
      </c>
      <c r="D9">
        <v>42</v>
      </c>
      <c r="E9">
        <v>207</v>
      </c>
      <c r="F9" s="95">
        <f t="shared" si="0"/>
        <v>298</v>
      </c>
      <c r="G9">
        <v>27</v>
      </c>
      <c r="H9">
        <v>22</v>
      </c>
      <c r="I9">
        <v>133</v>
      </c>
      <c r="J9" s="95">
        <f t="shared" si="1"/>
        <v>182</v>
      </c>
      <c r="K9" s="39">
        <v>26172.867499999997</v>
      </c>
      <c r="L9" s="39">
        <v>17593.051666666666</v>
      </c>
      <c r="M9" s="39">
        <v>70156.807499999995</v>
      </c>
      <c r="N9" s="98">
        <f t="shared" si="2"/>
        <v>113922.72666666665</v>
      </c>
    </row>
    <row r="10" spans="1:14" x14ac:dyDescent="0.2">
      <c r="A10" s="4">
        <v>7</v>
      </c>
      <c r="B10" s="15" t="s">
        <v>10</v>
      </c>
      <c r="C10">
        <v>136</v>
      </c>
      <c r="D10">
        <v>46</v>
      </c>
      <c r="E10">
        <v>154</v>
      </c>
      <c r="F10" s="95">
        <f t="shared" si="0"/>
        <v>336</v>
      </c>
      <c r="G10">
        <v>69</v>
      </c>
      <c r="H10">
        <v>27</v>
      </c>
      <c r="I10">
        <v>87</v>
      </c>
      <c r="J10" s="95">
        <f t="shared" si="1"/>
        <v>183</v>
      </c>
      <c r="K10" s="39">
        <v>52534.950000000004</v>
      </c>
      <c r="L10" s="39">
        <v>14734.124166666666</v>
      </c>
      <c r="M10" s="39">
        <v>49090.534999999996</v>
      </c>
      <c r="N10" s="98">
        <f t="shared" si="2"/>
        <v>116359.60916666666</v>
      </c>
    </row>
    <row r="11" spans="1:14" x14ac:dyDescent="0.2">
      <c r="A11" s="4">
        <v>8</v>
      </c>
      <c r="B11" s="15" t="s">
        <v>11</v>
      </c>
      <c r="C11">
        <v>148</v>
      </c>
      <c r="D11">
        <v>32</v>
      </c>
      <c r="E11">
        <v>280</v>
      </c>
      <c r="F11" s="95">
        <f t="shared" si="0"/>
        <v>460</v>
      </c>
      <c r="G11">
        <v>79</v>
      </c>
      <c r="H11">
        <v>19</v>
      </c>
      <c r="I11">
        <v>165</v>
      </c>
      <c r="J11" s="95">
        <f t="shared" si="1"/>
        <v>263</v>
      </c>
      <c r="K11" s="39">
        <v>62037.71166666667</v>
      </c>
      <c r="L11" s="39">
        <v>12490.714166666667</v>
      </c>
      <c r="M11" s="39">
        <v>97199.537499999991</v>
      </c>
      <c r="N11" s="98">
        <f>SUM(K11:M11)</f>
        <v>171727.96333333332</v>
      </c>
    </row>
    <row r="12" spans="1:14" x14ac:dyDescent="0.2">
      <c r="A12" s="4">
        <v>9</v>
      </c>
      <c r="B12" s="15" t="s">
        <v>12</v>
      </c>
      <c r="C12">
        <v>25</v>
      </c>
      <c r="D12">
        <v>35</v>
      </c>
      <c r="E12">
        <v>159</v>
      </c>
      <c r="F12" s="95">
        <f t="shared" si="0"/>
        <v>219</v>
      </c>
      <c r="G12">
        <v>15</v>
      </c>
      <c r="H12">
        <v>20</v>
      </c>
      <c r="I12">
        <v>103</v>
      </c>
      <c r="J12" s="95">
        <f t="shared" si="1"/>
        <v>138</v>
      </c>
      <c r="K12" s="39">
        <v>8346.6608333333334</v>
      </c>
      <c r="L12" s="39">
        <v>8969.1766666666663</v>
      </c>
      <c r="M12" s="39">
        <v>39900.217499999999</v>
      </c>
      <c r="N12" s="98">
        <f t="shared" si="2"/>
        <v>57216.055</v>
      </c>
    </row>
    <row r="13" spans="1:14" x14ac:dyDescent="0.2">
      <c r="A13" s="4">
        <v>10</v>
      </c>
      <c r="B13" s="15" t="s">
        <v>13</v>
      </c>
      <c r="C13">
        <v>130</v>
      </c>
      <c r="D13">
        <v>34</v>
      </c>
      <c r="E13">
        <v>249</v>
      </c>
      <c r="F13" s="95">
        <f t="shared" si="0"/>
        <v>413</v>
      </c>
      <c r="G13">
        <v>69</v>
      </c>
      <c r="H13">
        <v>19</v>
      </c>
      <c r="I13">
        <v>146</v>
      </c>
      <c r="J13" s="95">
        <f t="shared" si="1"/>
        <v>234</v>
      </c>
      <c r="K13" s="39">
        <v>54150.405833333331</v>
      </c>
      <c r="L13" s="39">
        <v>12821.964999999998</v>
      </c>
      <c r="M13" s="39">
        <v>75822.120833333334</v>
      </c>
      <c r="N13" s="98">
        <f t="shared" si="2"/>
        <v>142794.49166666667</v>
      </c>
    </row>
    <row r="14" spans="1:14" x14ac:dyDescent="0.2">
      <c r="A14" s="4">
        <v>11</v>
      </c>
      <c r="B14" s="15" t="s">
        <v>14</v>
      </c>
      <c r="C14">
        <v>3</v>
      </c>
      <c r="D14">
        <v>11</v>
      </c>
      <c r="E14">
        <v>26</v>
      </c>
      <c r="F14" s="95">
        <f t="shared" si="0"/>
        <v>40</v>
      </c>
      <c r="G14">
        <v>1</v>
      </c>
      <c r="H14">
        <v>8</v>
      </c>
      <c r="I14">
        <v>17</v>
      </c>
      <c r="J14" s="95">
        <f t="shared" si="1"/>
        <v>26</v>
      </c>
      <c r="K14" s="39">
        <v>742.30000000000007</v>
      </c>
      <c r="L14" s="39">
        <v>1842.3491666666669</v>
      </c>
      <c r="M14" s="39">
        <v>4640.8916666666664</v>
      </c>
      <c r="N14" s="98">
        <f t="shared" si="2"/>
        <v>7225.5408333333335</v>
      </c>
    </row>
    <row r="15" spans="1:14" x14ac:dyDescent="0.2">
      <c r="A15" s="4">
        <v>12</v>
      </c>
      <c r="B15" s="15" t="s">
        <v>15</v>
      </c>
      <c r="C15">
        <v>153</v>
      </c>
      <c r="D15">
        <v>134</v>
      </c>
      <c r="E15">
        <v>350</v>
      </c>
      <c r="F15" s="95">
        <f t="shared" si="0"/>
        <v>637</v>
      </c>
      <c r="G15">
        <v>88</v>
      </c>
      <c r="H15">
        <v>67</v>
      </c>
      <c r="I15">
        <v>201</v>
      </c>
      <c r="J15" s="95">
        <f t="shared" si="1"/>
        <v>356</v>
      </c>
      <c r="K15" s="39">
        <v>63598.52416666667</v>
      </c>
      <c r="L15" s="39">
        <v>55452.431666666671</v>
      </c>
      <c r="M15" s="39">
        <v>130071.59749999999</v>
      </c>
      <c r="N15" s="98">
        <f t="shared" si="2"/>
        <v>249122.55333333334</v>
      </c>
    </row>
    <row r="16" spans="1:14" x14ac:dyDescent="0.2">
      <c r="A16" s="4">
        <v>13</v>
      </c>
      <c r="B16" s="15" t="s">
        <v>16</v>
      </c>
      <c r="C16">
        <v>247</v>
      </c>
      <c r="D16">
        <v>61</v>
      </c>
      <c r="E16">
        <v>336</v>
      </c>
      <c r="F16" s="95">
        <f t="shared" si="0"/>
        <v>644</v>
      </c>
      <c r="G16">
        <v>144</v>
      </c>
      <c r="H16">
        <v>29</v>
      </c>
      <c r="I16">
        <v>186</v>
      </c>
      <c r="J16" s="95">
        <f t="shared" si="1"/>
        <v>359</v>
      </c>
      <c r="K16" s="39">
        <v>143164.92666666667</v>
      </c>
      <c r="L16" s="39">
        <v>28601.191666666666</v>
      </c>
      <c r="M16" s="39">
        <v>153887.28333333333</v>
      </c>
      <c r="N16" s="98">
        <f t="shared" si="2"/>
        <v>325653.40166666667</v>
      </c>
    </row>
    <row r="17" spans="1:14" x14ac:dyDescent="0.2">
      <c r="A17" s="4">
        <v>14</v>
      </c>
      <c r="B17" s="15" t="s">
        <v>17</v>
      </c>
      <c r="C17">
        <v>14</v>
      </c>
      <c r="D17">
        <v>10</v>
      </c>
      <c r="E17">
        <v>36</v>
      </c>
      <c r="F17" s="95">
        <f t="shared" si="0"/>
        <v>60</v>
      </c>
      <c r="G17">
        <v>6</v>
      </c>
      <c r="H17">
        <v>6</v>
      </c>
      <c r="I17">
        <v>19</v>
      </c>
      <c r="J17" s="95">
        <f t="shared" si="1"/>
        <v>31</v>
      </c>
      <c r="K17" s="39">
        <v>2580.7058333333334</v>
      </c>
      <c r="L17" s="39">
        <v>2346.3700000000003</v>
      </c>
      <c r="M17" s="39">
        <v>7789.8816666666671</v>
      </c>
      <c r="N17" s="98">
        <f t="shared" si="2"/>
        <v>12716.9575</v>
      </c>
    </row>
    <row r="18" spans="1:14" x14ac:dyDescent="0.2">
      <c r="A18" s="4">
        <v>15</v>
      </c>
      <c r="B18" s="15" t="s">
        <v>18</v>
      </c>
      <c r="C18">
        <v>441</v>
      </c>
      <c r="D18">
        <v>184</v>
      </c>
      <c r="E18">
        <v>546</v>
      </c>
      <c r="F18" s="95">
        <f t="shared" si="0"/>
        <v>1171</v>
      </c>
      <c r="G18">
        <v>255</v>
      </c>
      <c r="H18">
        <v>96</v>
      </c>
      <c r="I18">
        <v>322</v>
      </c>
      <c r="J18" s="95">
        <f t="shared" si="1"/>
        <v>673</v>
      </c>
      <c r="K18" s="39">
        <v>249929.30083333331</v>
      </c>
      <c r="L18" s="39">
        <v>88629.905000000013</v>
      </c>
      <c r="M18" s="39">
        <v>226584.61583333334</v>
      </c>
      <c r="N18" s="98">
        <f t="shared" si="2"/>
        <v>565143.82166666666</v>
      </c>
    </row>
    <row r="19" spans="1:14" x14ac:dyDescent="0.2">
      <c r="A19" s="4">
        <v>16</v>
      </c>
      <c r="B19" s="15" t="s">
        <v>19</v>
      </c>
      <c r="C19">
        <v>1186</v>
      </c>
      <c r="D19">
        <v>209</v>
      </c>
      <c r="E19">
        <v>978</v>
      </c>
      <c r="F19" s="95">
        <f t="shared" si="0"/>
        <v>2373</v>
      </c>
      <c r="G19">
        <v>664</v>
      </c>
      <c r="H19">
        <v>119</v>
      </c>
      <c r="I19">
        <v>553</v>
      </c>
      <c r="J19" s="95">
        <f t="shared" si="1"/>
        <v>1336</v>
      </c>
      <c r="K19" s="39">
        <v>511475.70500000002</v>
      </c>
      <c r="L19" s="39">
        <v>76844.69</v>
      </c>
      <c r="M19" s="39">
        <v>330772.32500000001</v>
      </c>
      <c r="N19" s="98">
        <f t="shared" si="2"/>
        <v>919092.72</v>
      </c>
    </row>
    <row r="20" spans="1:14" x14ac:dyDescent="0.2">
      <c r="A20" s="4">
        <v>17</v>
      </c>
      <c r="B20" s="15" t="s">
        <v>20</v>
      </c>
      <c r="C20">
        <v>15</v>
      </c>
      <c r="D20">
        <v>7</v>
      </c>
      <c r="E20">
        <v>81</v>
      </c>
      <c r="F20" s="95">
        <f t="shared" si="0"/>
        <v>103</v>
      </c>
      <c r="G20">
        <v>10</v>
      </c>
      <c r="H20">
        <v>4</v>
      </c>
      <c r="I20">
        <v>50</v>
      </c>
      <c r="J20" s="95">
        <f t="shared" si="1"/>
        <v>64</v>
      </c>
      <c r="K20" s="39">
        <v>4205.7491666666665</v>
      </c>
      <c r="L20" s="39">
        <v>1729.4983333333332</v>
      </c>
      <c r="M20" s="39">
        <v>18266.170000000002</v>
      </c>
      <c r="N20" s="98">
        <f t="shared" si="2"/>
        <v>24201.417500000003</v>
      </c>
    </row>
    <row r="21" spans="1:14" x14ac:dyDescent="0.2">
      <c r="A21" s="4">
        <v>18</v>
      </c>
      <c r="B21" s="15" t="s">
        <v>21</v>
      </c>
      <c r="C21">
        <v>97</v>
      </c>
      <c r="D21">
        <v>59</v>
      </c>
      <c r="E21">
        <v>147</v>
      </c>
      <c r="F21" s="95">
        <f t="shared" si="0"/>
        <v>303</v>
      </c>
      <c r="G21">
        <v>49</v>
      </c>
      <c r="H21">
        <v>32</v>
      </c>
      <c r="I21">
        <v>82</v>
      </c>
      <c r="J21" s="95">
        <f t="shared" si="1"/>
        <v>163</v>
      </c>
      <c r="K21" s="39">
        <v>25447.337499999998</v>
      </c>
      <c r="L21" s="39">
        <v>17373.936666666665</v>
      </c>
      <c r="M21" s="39">
        <v>36318.04583333333</v>
      </c>
      <c r="N21" s="98">
        <f t="shared" si="2"/>
        <v>79139.319999999992</v>
      </c>
    </row>
    <row r="22" spans="1:14" x14ac:dyDescent="0.2">
      <c r="A22" s="4">
        <v>19</v>
      </c>
      <c r="B22" s="15" t="s">
        <v>22</v>
      </c>
      <c r="C22">
        <v>69</v>
      </c>
      <c r="D22">
        <v>16</v>
      </c>
      <c r="E22">
        <v>171</v>
      </c>
      <c r="F22" s="95">
        <f t="shared" si="0"/>
        <v>256</v>
      </c>
      <c r="G22">
        <v>39</v>
      </c>
      <c r="H22">
        <v>10</v>
      </c>
      <c r="I22">
        <v>89</v>
      </c>
      <c r="J22" s="95">
        <f t="shared" si="1"/>
        <v>138</v>
      </c>
      <c r="K22" s="39">
        <v>24601.925833333331</v>
      </c>
      <c r="L22" s="39">
        <v>6184.9449999999997</v>
      </c>
      <c r="M22" s="39">
        <v>42677.949166666665</v>
      </c>
      <c r="N22" s="98">
        <f t="shared" si="2"/>
        <v>73464.819999999992</v>
      </c>
    </row>
    <row r="23" spans="1:14" x14ac:dyDescent="0.2">
      <c r="A23" s="4">
        <v>20</v>
      </c>
      <c r="B23" s="15" t="s">
        <v>23</v>
      </c>
      <c r="C23">
        <v>7</v>
      </c>
      <c r="D23">
        <v>6</v>
      </c>
      <c r="E23">
        <v>88</v>
      </c>
      <c r="F23" s="95">
        <f t="shared" si="0"/>
        <v>101</v>
      </c>
      <c r="G23">
        <v>3</v>
      </c>
      <c r="H23">
        <v>4</v>
      </c>
      <c r="I23">
        <v>65</v>
      </c>
      <c r="J23" s="95">
        <f t="shared" si="1"/>
        <v>72</v>
      </c>
      <c r="K23" s="39">
        <v>2084.6041666666665</v>
      </c>
      <c r="L23" s="39">
        <v>1437.9841666666664</v>
      </c>
      <c r="M23" s="39">
        <v>28795.368333333332</v>
      </c>
      <c r="N23" s="98">
        <f t="shared" si="2"/>
        <v>32317.956666666665</v>
      </c>
    </row>
    <row r="24" spans="1:14" x14ac:dyDescent="0.2">
      <c r="A24" s="4">
        <v>21</v>
      </c>
      <c r="B24" s="15" t="s">
        <v>24</v>
      </c>
      <c r="C24">
        <v>97</v>
      </c>
      <c r="D24">
        <v>45</v>
      </c>
      <c r="E24">
        <v>301</v>
      </c>
      <c r="F24" s="95">
        <f t="shared" si="0"/>
        <v>443</v>
      </c>
      <c r="G24">
        <v>51</v>
      </c>
      <c r="H24">
        <v>25</v>
      </c>
      <c r="I24">
        <v>180</v>
      </c>
      <c r="J24" s="95">
        <f t="shared" si="1"/>
        <v>256</v>
      </c>
      <c r="K24" s="39">
        <v>29116.706666666665</v>
      </c>
      <c r="L24" s="39">
        <v>10559.423333333334</v>
      </c>
      <c r="M24" s="39">
        <v>80284.370833333334</v>
      </c>
      <c r="N24" s="98">
        <f t="shared" si="2"/>
        <v>119960.50083333332</v>
      </c>
    </row>
    <row r="25" spans="1:14" x14ac:dyDescent="0.2">
      <c r="A25" s="4">
        <v>22</v>
      </c>
      <c r="B25" s="15" t="s">
        <v>25</v>
      </c>
      <c r="C25">
        <v>118</v>
      </c>
      <c r="D25">
        <v>38</v>
      </c>
      <c r="E25">
        <v>310</v>
      </c>
      <c r="F25" s="95">
        <f t="shared" si="0"/>
        <v>466</v>
      </c>
      <c r="G25">
        <v>68</v>
      </c>
      <c r="H25">
        <v>27</v>
      </c>
      <c r="I25">
        <v>191</v>
      </c>
      <c r="J25" s="95">
        <f t="shared" si="1"/>
        <v>286</v>
      </c>
      <c r="K25" s="39">
        <v>38755.383333333331</v>
      </c>
      <c r="L25" s="39">
        <v>11570.5525</v>
      </c>
      <c r="M25" s="39">
        <v>80325.266666666663</v>
      </c>
      <c r="N25" s="98">
        <f t="shared" si="2"/>
        <v>130651.20249999998</v>
      </c>
    </row>
    <row r="26" spans="1:14" x14ac:dyDescent="0.2">
      <c r="A26" s="4">
        <v>23</v>
      </c>
      <c r="B26" s="15" t="s">
        <v>26</v>
      </c>
      <c r="C26">
        <v>18</v>
      </c>
      <c r="D26">
        <v>7</v>
      </c>
      <c r="E26">
        <v>128</v>
      </c>
      <c r="F26" s="95">
        <f t="shared" si="0"/>
        <v>153</v>
      </c>
      <c r="G26">
        <v>9</v>
      </c>
      <c r="H26">
        <v>4</v>
      </c>
      <c r="I26">
        <v>78</v>
      </c>
      <c r="J26" s="95">
        <f t="shared" si="1"/>
        <v>91</v>
      </c>
      <c r="K26" s="39">
        <v>6588.7466666666669</v>
      </c>
      <c r="L26" s="39">
        <v>2170.1983333333333</v>
      </c>
      <c r="M26" s="39">
        <v>32140.983333333334</v>
      </c>
      <c r="N26" s="98">
        <f t="shared" si="2"/>
        <v>40899.92833333333</v>
      </c>
    </row>
    <row r="27" spans="1:14" x14ac:dyDescent="0.2">
      <c r="A27" s="4">
        <v>30</v>
      </c>
      <c r="B27" s="15" t="s">
        <v>27</v>
      </c>
      <c r="C27">
        <v>3387</v>
      </c>
      <c r="D27">
        <v>884</v>
      </c>
      <c r="E27">
        <v>1217</v>
      </c>
      <c r="F27" s="95">
        <f t="shared" si="0"/>
        <v>5488</v>
      </c>
      <c r="G27">
        <v>2009</v>
      </c>
      <c r="H27">
        <v>528</v>
      </c>
      <c r="I27">
        <v>743</v>
      </c>
      <c r="J27" s="95">
        <f t="shared" si="1"/>
        <v>3280</v>
      </c>
      <c r="K27" s="39">
        <v>1468575.7016666669</v>
      </c>
      <c r="L27" s="39">
        <v>336705.5575</v>
      </c>
      <c r="M27" s="39">
        <v>404123.3841666666</v>
      </c>
      <c r="N27" s="98">
        <f>SUM(K27:M27)</f>
        <v>2209404.6433333335</v>
      </c>
    </row>
    <row r="28" spans="1:14" x14ac:dyDescent="0.2">
      <c r="A28" s="1"/>
      <c r="B28" s="61" t="s">
        <v>3</v>
      </c>
      <c r="C28" s="103">
        <f>SUM(C4:C27)</f>
        <v>7704</v>
      </c>
      <c r="D28" s="103">
        <f>SUM(D4:D27)</f>
        <v>2269</v>
      </c>
      <c r="E28" s="103">
        <f>SUM(E4:E27)</f>
        <v>7821</v>
      </c>
      <c r="F28" s="104">
        <f>SUM(F4:F27)</f>
        <v>17794</v>
      </c>
      <c r="G28" s="103">
        <f t="shared" ref="G28:M28" si="3">SUM(G4:G27)</f>
        <v>4417</v>
      </c>
      <c r="H28" s="103">
        <f>SUM(H4:H27)</f>
        <v>1316</v>
      </c>
      <c r="I28" s="103">
        <f t="shared" si="3"/>
        <v>4646</v>
      </c>
      <c r="J28" s="104">
        <f t="shared" si="3"/>
        <v>10379</v>
      </c>
      <c r="K28" s="105">
        <f>SUM(K4:K27)</f>
        <v>3324562.041666667</v>
      </c>
      <c r="L28" s="105">
        <f>SUM(L4:L27)</f>
        <v>860286.90583333327</v>
      </c>
      <c r="M28" s="105">
        <f t="shared" si="3"/>
        <v>2610907.9966666675</v>
      </c>
      <c r="N28" s="106">
        <f>SUM(N4:N27)</f>
        <v>6795756.9441666678</v>
      </c>
    </row>
    <row r="35" spans="12:12" x14ac:dyDescent="0.2">
      <c r="L35" s="39"/>
    </row>
    <row r="36" spans="12:12" x14ac:dyDescent="0.2">
      <c r="L36" s="39"/>
    </row>
    <row r="37" spans="12:12" x14ac:dyDescent="0.2">
      <c r="L37" s="39"/>
    </row>
    <row r="38" spans="12:12" x14ac:dyDescent="0.2">
      <c r="L38" s="39"/>
    </row>
    <row r="39" spans="12:12" x14ac:dyDescent="0.2">
      <c r="L39" s="39"/>
    </row>
    <row r="40" spans="12:12" x14ac:dyDescent="0.2">
      <c r="L40" s="39"/>
    </row>
    <row r="41" spans="12:12" x14ac:dyDescent="0.2">
      <c r="L41" s="39"/>
    </row>
    <row r="42" spans="12:12" x14ac:dyDescent="0.2">
      <c r="L42" s="39"/>
    </row>
    <row r="43" spans="12:12" x14ac:dyDescent="0.2">
      <c r="L43" s="39"/>
    </row>
    <row r="44" spans="12:12" x14ac:dyDescent="0.2">
      <c r="L44" s="39"/>
    </row>
    <row r="45" spans="12:12" x14ac:dyDescent="0.2">
      <c r="L45" s="39"/>
    </row>
    <row r="46" spans="12:12" x14ac:dyDescent="0.2">
      <c r="L46" s="39"/>
    </row>
    <row r="47" spans="12:12" x14ac:dyDescent="0.2">
      <c r="L47" s="39"/>
    </row>
    <row r="48" spans="12:12" x14ac:dyDescent="0.2">
      <c r="L48" s="39"/>
    </row>
    <row r="49" spans="12:12" x14ac:dyDescent="0.2">
      <c r="L49" s="39"/>
    </row>
    <row r="50" spans="12:12" x14ac:dyDescent="0.2">
      <c r="L50" s="39"/>
    </row>
    <row r="51" spans="12:12" x14ac:dyDescent="0.2">
      <c r="L51" s="39"/>
    </row>
    <row r="52" spans="12:12" x14ac:dyDescent="0.2">
      <c r="L52" s="39"/>
    </row>
    <row r="53" spans="12:12" x14ac:dyDescent="0.2">
      <c r="L53" s="39"/>
    </row>
    <row r="54" spans="12:12" x14ac:dyDescent="0.2">
      <c r="L54" s="39"/>
    </row>
    <row r="55" spans="12:12" x14ac:dyDescent="0.2">
      <c r="L55" s="39"/>
    </row>
    <row r="56" spans="12:12" x14ac:dyDescent="0.2">
      <c r="L56" s="39"/>
    </row>
    <row r="57" spans="12:12" x14ac:dyDescent="0.2">
      <c r="L57" s="39"/>
    </row>
    <row r="58" spans="12:12" x14ac:dyDescent="0.2">
      <c r="L58" s="39"/>
    </row>
    <row r="59" spans="12:12" x14ac:dyDescent="0.2">
      <c r="L59" s="39"/>
    </row>
    <row r="60" spans="12:12" x14ac:dyDescent="0.2">
      <c r="L60" s="39"/>
    </row>
    <row r="61" spans="12:12" x14ac:dyDescent="0.2">
      <c r="L61" s="39"/>
    </row>
    <row r="62" spans="12:12" x14ac:dyDescent="0.2">
      <c r="L62" s="39"/>
    </row>
    <row r="63" spans="12:12" x14ac:dyDescent="0.2">
      <c r="L63" s="39"/>
    </row>
    <row r="64" spans="12:12" x14ac:dyDescent="0.2">
      <c r="L64" s="39"/>
    </row>
    <row r="65" spans="12:12" x14ac:dyDescent="0.2">
      <c r="L65" s="39"/>
    </row>
    <row r="66" spans="12:12" x14ac:dyDescent="0.2">
      <c r="L66" s="39"/>
    </row>
    <row r="67" spans="12:12" x14ac:dyDescent="0.2">
      <c r="L67" s="39"/>
    </row>
    <row r="68" spans="12:12" x14ac:dyDescent="0.2">
      <c r="L68" s="39"/>
    </row>
    <row r="69" spans="12:12" x14ac:dyDescent="0.2">
      <c r="L69" s="39"/>
    </row>
    <row r="70" spans="12:12" x14ac:dyDescent="0.2">
      <c r="L70" s="39"/>
    </row>
    <row r="71" spans="12:12" x14ac:dyDescent="0.2">
      <c r="L71" s="39"/>
    </row>
    <row r="72" spans="12:12" x14ac:dyDescent="0.2">
      <c r="L72" s="39"/>
    </row>
    <row r="73" spans="12:12" x14ac:dyDescent="0.2">
      <c r="L73" s="39"/>
    </row>
    <row r="74" spans="12:12" x14ac:dyDescent="0.2">
      <c r="L74" s="39"/>
    </row>
    <row r="75" spans="12:12" x14ac:dyDescent="0.2">
      <c r="L75" s="39"/>
    </row>
    <row r="76" spans="12:12" x14ac:dyDescent="0.2">
      <c r="L76" s="39"/>
    </row>
    <row r="77" spans="12:12" x14ac:dyDescent="0.2">
      <c r="L77" s="39"/>
    </row>
    <row r="78" spans="12:12" x14ac:dyDescent="0.2">
      <c r="L78" s="39"/>
    </row>
    <row r="79" spans="12:12" x14ac:dyDescent="0.2">
      <c r="L79" s="39"/>
    </row>
    <row r="80" spans="12:12" x14ac:dyDescent="0.2">
      <c r="L80" s="39"/>
    </row>
    <row r="81" spans="12:12" x14ac:dyDescent="0.2">
      <c r="L81" s="39"/>
    </row>
    <row r="82" spans="12:12" x14ac:dyDescent="0.2">
      <c r="L82" s="39"/>
    </row>
    <row r="83" spans="12:12" x14ac:dyDescent="0.2">
      <c r="L83" s="39"/>
    </row>
    <row r="84" spans="12:12" x14ac:dyDescent="0.2">
      <c r="L84" s="39"/>
    </row>
    <row r="85" spans="12:12" x14ac:dyDescent="0.2">
      <c r="L85" s="39"/>
    </row>
    <row r="86" spans="12:12" x14ac:dyDescent="0.2">
      <c r="L86" s="39"/>
    </row>
    <row r="87" spans="12:12" x14ac:dyDescent="0.2">
      <c r="L87" s="39"/>
    </row>
    <row r="88" spans="12:12" x14ac:dyDescent="0.2">
      <c r="L88" s="39"/>
    </row>
    <row r="89" spans="12:12" x14ac:dyDescent="0.2">
      <c r="L89" s="39"/>
    </row>
    <row r="90" spans="12:12" x14ac:dyDescent="0.2">
      <c r="L90" s="39"/>
    </row>
    <row r="91" spans="12:12" x14ac:dyDescent="0.2">
      <c r="L91" s="39"/>
    </row>
    <row r="92" spans="12:12" x14ac:dyDescent="0.2">
      <c r="L92" s="39"/>
    </row>
    <row r="93" spans="12:12" x14ac:dyDescent="0.2">
      <c r="L93" s="39"/>
    </row>
    <row r="94" spans="12:12" x14ac:dyDescent="0.2">
      <c r="L94" s="39"/>
    </row>
    <row r="95" spans="12:12" x14ac:dyDescent="0.2">
      <c r="L95" s="39"/>
    </row>
    <row r="96" spans="12:12" x14ac:dyDescent="0.2">
      <c r="L96" s="39"/>
    </row>
    <row r="97" spans="12:12" x14ac:dyDescent="0.2">
      <c r="L97" s="39"/>
    </row>
    <row r="98" spans="12:12" x14ac:dyDescent="0.2">
      <c r="L98" s="39"/>
    </row>
    <row r="99" spans="12:12" x14ac:dyDescent="0.2">
      <c r="L99" s="39"/>
    </row>
    <row r="100" spans="12:12" x14ac:dyDescent="0.2">
      <c r="L100" s="39"/>
    </row>
    <row r="101" spans="12:12" x14ac:dyDescent="0.2">
      <c r="L101" s="39"/>
    </row>
    <row r="102" spans="12:12" x14ac:dyDescent="0.2">
      <c r="L102" s="39"/>
    </row>
    <row r="103" spans="12:12" x14ac:dyDescent="0.2">
      <c r="L103" s="39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opLeftCell="A17" zoomScale="90" zoomScaleNormal="90" workbookViewId="0">
      <selection activeCell="A32" sqref="A32:O104"/>
    </sheetView>
  </sheetViews>
  <sheetFormatPr defaultRowHeight="15" x14ac:dyDescent="0.2"/>
  <cols>
    <col min="3" max="10" width="9" bestFit="1" customWidth="1"/>
    <col min="11" max="11" width="14.44140625" customWidth="1"/>
    <col min="12" max="12" width="10.5546875" customWidth="1"/>
    <col min="13" max="13" width="11.6640625" customWidth="1"/>
    <col min="14" max="14" width="12.44140625" customWidth="1"/>
  </cols>
  <sheetData>
    <row r="1" spans="1:14" ht="15.75" x14ac:dyDescent="0.25">
      <c r="D1" s="13" t="s">
        <v>98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 s="73">
        <v>39</v>
      </c>
      <c r="D4" s="73">
        <v>43</v>
      </c>
      <c r="E4" s="73">
        <v>156</v>
      </c>
      <c r="F4" s="95">
        <f>SUM(C4:E4)</f>
        <v>238</v>
      </c>
      <c r="G4" s="73">
        <v>20</v>
      </c>
      <c r="H4" s="73">
        <v>21</v>
      </c>
      <c r="I4" s="73">
        <v>98</v>
      </c>
      <c r="J4" s="95">
        <f>SUM(G4:I4)</f>
        <v>139</v>
      </c>
      <c r="K4" s="39">
        <v>8507.7199999999993</v>
      </c>
      <c r="L4" s="39">
        <v>11430.6075</v>
      </c>
      <c r="M4" s="39">
        <v>32254.733333333334</v>
      </c>
      <c r="N4" s="98">
        <f>SUM(K4:M4)</f>
        <v>52193.060833333337</v>
      </c>
    </row>
    <row r="5" spans="1:14" x14ac:dyDescent="0.2">
      <c r="A5" s="4">
        <v>2</v>
      </c>
      <c r="B5" s="15" t="s">
        <v>5</v>
      </c>
      <c r="C5" s="73">
        <v>114</v>
      </c>
      <c r="D5" s="73">
        <v>83</v>
      </c>
      <c r="E5" s="73">
        <v>240</v>
      </c>
      <c r="F5" s="95">
        <f t="shared" ref="F5:F27" si="0">SUM(C5:E5)</f>
        <v>437</v>
      </c>
      <c r="G5" s="73">
        <v>66</v>
      </c>
      <c r="H5" s="73">
        <v>48</v>
      </c>
      <c r="I5" s="73">
        <v>137</v>
      </c>
      <c r="J5" s="95">
        <f t="shared" ref="J5:J27" si="1">SUM(G5:I5)</f>
        <v>251</v>
      </c>
      <c r="K5" s="39">
        <v>41932.561666666668</v>
      </c>
      <c r="L5" s="39">
        <v>26596.4725</v>
      </c>
      <c r="M5" s="39">
        <v>72638.02</v>
      </c>
      <c r="N5" s="98">
        <f t="shared" ref="N5:N26" si="2">SUM(K5:M5)</f>
        <v>141167.05416666667</v>
      </c>
    </row>
    <row r="6" spans="1:14" x14ac:dyDescent="0.2">
      <c r="A6" s="4">
        <v>3</v>
      </c>
      <c r="B6" s="15" t="s">
        <v>6</v>
      </c>
      <c r="C6" s="73">
        <v>1038</v>
      </c>
      <c r="D6" s="73">
        <v>273</v>
      </c>
      <c r="E6" s="73">
        <v>1339</v>
      </c>
      <c r="F6" s="95">
        <f t="shared" si="0"/>
        <v>2650</v>
      </c>
      <c r="G6" s="73">
        <v>600</v>
      </c>
      <c r="H6" s="73">
        <v>162</v>
      </c>
      <c r="I6" s="73">
        <v>808</v>
      </c>
      <c r="J6" s="95">
        <f t="shared" si="1"/>
        <v>1570</v>
      </c>
      <c r="K6" s="39">
        <v>479597.70083333337</v>
      </c>
      <c r="L6" s="39">
        <v>100455.81</v>
      </c>
      <c r="M6" s="39">
        <v>463476.8775</v>
      </c>
      <c r="N6" s="98">
        <f t="shared" si="2"/>
        <v>1043530.3883333334</v>
      </c>
    </row>
    <row r="7" spans="1:14" x14ac:dyDescent="0.2">
      <c r="A7" s="4">
        <v>4</v>
      </c>
      <c r="B7" s="15" t="s">
        <v>7</v>
      </c>
      <c r="C7" s="73">
        <v>36</v>
      </c>
      <c r="D7" s="73">
        <v>12</v>
      </c>
      <c r="E7" s="73">
        <v>143</v>
      </c>
      <c r="F7" s="95">
        <f t="shared" si="0"/>
        <v>191</v>
      </c>
      <c r="G7" s="73">
        <v>20</v>
      </c>
      <c r="H7" s="73">
        <v>7</v>
      </c>
      <c r="I7" s="73">
        <v>81</v>
      </c>
      <c r="J7" s="95">
        <f t="shared" si="1"/>
        <v>108</v>
      </c>
      <c r="K7" s="39">
        <v>15160.838333333333</v>
      </c>
      <c r="L7" s="39">
        <v>3557.7858333333334</v>
      </c>
      <c r="M7" s="39">
        <v>42910.67083333333</v>
      </c>
      <c r="N7" s="98">
        <f t="shared" si="2"/>
        <v>61629.294999999998</v>
      </c>
    </row>
    <row r="8" spans="1:14" x14ac:dyDescent="0.2">
      <c r="A8" s="4">
        <v>5</v>
      </c>
      <c r="B8" s="15" t="s">
        <v>8</v>
      </c>
      <c r="C8" s="73">
        <v>46</v>
      </c>
      <c r="D8" s="73">
        <v>12</v>
      </c>
      <c r="E8" s="73">
        <v>97</v>
      </c>
      <c r="F8" s="95">
        <f t="shared" si="0"/>
        <v>155</v>
      </c>
      <c r="G8" s="73">
        <v>29</v>
      </c>
      <c r="H8" s="73">
        <v>10</v>
      </c>
      <c r="I8" s="73">
        <v>58</v>
      </c>
      <c r="J8" s="95">
        <f t="shared" si="1"/>
        <v>97</v>
      </c>
      <c r="K8" s="39">
        <v>14335.966666666667</v>
      </c>
      <c r="L8" s="39">
        <v>3694.47</v>
      </c>
      <c r="M8" s="39">
        <v>22186.287500000002</v>
      </c>
      <c r="N8" s="98">
        <f t="shared" si="2"/>
        <v>40216.724166666667</v>
      </c>
    </row>
    <row r="9" spans="1:14" x14ac:dyDescent="0.2">
      <c r="A9" s="4">
        <v>6</v>
      </c>
      <c r="B9" s="15" t="s">
        <v>9</v>
      </c>
      <c r="C9" s="73">
        <v>38</v>
      </c>
      <c r="D9" s="73">
        <v>39</v>
      </c>
      <c r="E9" s="73">
        <v>191</v>
      </c>
      <c r="F9" s="95">
        <f t="shared" si="0"/>
        <v>268</v>
      </c>
      <c r="G9" s="73">
        <v>24</v>
      </c>
      <c r="H9" s="73">
        <v>20</v>
      </c>
      <c r="I9" s="73">
        <v>119</v>
      </c>
      <c r="J9" s="95">
        <f t="shared" si="1"/>
        <v>163</v>
      </c>
      <c r="K9" s="39">
        <v>16053.580833333333</v>
      </c>
      <c r="L9" s="39">
        <v>13908.894999999999</v>
      </c>
      <c r="M9" s="39">
        <v>50350.657500000001</v>
      </c>
      <c r="N9" s="98">
        <f t="shared" si="2"/>
        <v>80313.133333333331</v>
      </c>
    </row>
    <row r="10" spans="1:14" x14ac:dyDescent="0.2">
      <c r="A10" s="4">
        <v>7</v>
      </c>
      <c r="B10" s="15" t="s">
        <v>10</v>
      </c>
      <c r="C10" s="73">
        <v>130</v>
      </c>
      <c r="D10" s="73">
        <v>31</v>
      </c>
      <c r="E10" s="73">
        <v>138</v>
      </c>
      <c r="F10" s="95">
        <f t="shared" si="0"/>
        <v>299</v>
      </c>
      <c r="G10" s="73">
        <v>69</v>
      </c>
      <c r="H10" s="73">
        <v>20</v>
      </c>
      <c r="I10" s="73">
        <v>81</v>
      </c>
      <c r="J10" s="95">
        <f t="shared" si="1"/>
        <v>170</v>
      </c>
      <c r="K10" s="39">
        <v>51403.722499999996</v>
      </c>
      <c r="L10" s="39">
        <v>10589.919166666667</v>
      </c>
      <c r="M10" s="39">
        <v>38752.035833333335</v>
      </c>
      <c r="N10" s="98">
        <f t="shared" si="2"/>
        <v>100745.67749999999</v>
      </c>
    </row>
    <row r="11" spans="1:14" x14ac:dyDescent="0.2">
      <c r="A11" s="4">
        <v>8</v>
      </c>
      <c r="B11" s="15" t="s">
        <v>11</v>
      </c>
      <c r="C11" s="73">
        <v>151</v>
      </c>
      <c r="D11" s="73">
        <v>36</v>
      </c>
      <c r="E11" s="73">
        <v>259</v>
      </c>
      <c r="F11" s="95">
        <f t="shared" si="0"/>
        <v>446</v>
      </c>
      <c r="G11" s="73">
        <v>88</v>
      </c>
      <c r="H11" s="73">
        <v>21</v>
      </c>
      <c r="I11" s="73">
        <v>158</v>
      </c>
      <c r="J11" s="95">
        <f t="shared" si="1"/>
        <v>267</v>
      </c>
      <c r="K11" s="39">
        <v>59401.2575</v>
      </c>
      <c r="L11" s="39">
        <v>15071.896666666667</v>
      </c>
      <c r="M11" s="39">
        <v>85726.972499999989</v>
      </c>
      <c r="N11" s="98">
        <f>SUM(K11:M11)</f>
        <v>160200.12666666665</v>
      </c>
    </row>
    <row r="12" spans="1:14" x14ac:dyDescent="0.2">
      <c r="A12" s="4">
        <v>9</v>
      </c>
      <c r="B12" s="15" t="s">
        <v>12</v>
      </c>
      <c r="C12" s="73">
        <v>34</v>
      </c>
      <c r="D12" s="73">
        <v>32</v>
      </c>
      <c r="E12" s="73">
        <v>154</v>
      </c>
      <c r="F12" s="95">
        <f t="shared" si="0"/>
        <v>220</v>
      </c>
      <c r="G12" s="73">
        <v>21</v>
      </c>
      <c r="H12" s="73">
        <v>20</v>
      </c>
      <c r="I12" s="73">
        <v>96</v>
      </c>
      <c r="J12" s="95">
        <f t="shared" si="1"/>
        <v>137</v>
      </c>
      <c r="K12" s="39">
        <v>11474.558333333332</v>
      </c>
      <c r="L12" s="39">
        <v>7774.5525000000007</v>
      </c>
      <c r="M12" s="39">
        <v>37509.96166666667</v>
      </c>
      <c r="N12" s="98">
        <f t="shared" si="2"/>
        <v>56759.072500000002</v>
      </c>
    </row>
    <row r="13" spans="1:14" x14ac:dyDescent="0.2">
      <c r="A13" s="4">
        <v>10</v>
      </c>
      <c r="B13" s="15" t="s">
        <v>13</v>
      </c>
      <c r="C13" s="73">
        <v>122</v>
      </c>
      <c r="D13" s="73">
        <v>36</v>
      </c>
      <c r="E13" s="73">
        <v>224</v>
      </c>
      <c r="F13" s="95">
        <f t="shared" si="0"/>
        <v>382</v>
      </c>
      <c r="G13" s="73">
        <v>69</v>
      </c>
      <c r="H13" s="73">
        <v>21</v>
      </c>
      <c r="I13" s="73">
        <v>132</v>
      </c>
      <c r="J13" s="95">
        <f t="shared" si="1"/>
        <v>222</v>
      </c>
      <c r="K13" s="39">
        <v>40677.736666666671</v>
      </c>
      <c r="L13" s="39">
        <v>11555.201666666668</v>
      </c>
      <c r="M13" s="39">
        <v>62252.52583333334</v>
      </c>
      <c r="N13" s="98">
        <f t="shared" si="2"/>
        <v>114485.46416666667</v>
      </c>
    </row>
    <row r="14" spans="1:14" x14ac:dyDescent="0.2">
      <c r="A14" s="4">
        <v>11</v>
      </c>
      <c r="B14" s="15" t="s">
        <v>14</v>
      </c>
      <c r="C14" s="73">
        <v>0</v>
      </c>
      <c r="D14" s="73">
        <v>7</v>
      </c>
      <c r="E14" s="73">
        <v>26</v>
      </c>
      <c r="F14" s="95">
        <f t="shared" si="0"/>
        <v>33</v>
      </c>
      <c r="G14" s="73">
        <v>0</v>
      </c>
      <c r="H14" s="73">
        <v>5</v>
      </c>
      <c r="I14" s="73">
        <v>17</v>
      </c>
      <c r="J14" s="95">
        <f t="shared" si="1"/>
        <v>22</v>
      </c>
      <c r="K14" s="39">
        <v>0</v>
      </c>
      <c r="L14" s="39">
        <v>789.98833333333334</v>
      </c>
      <c r="M14" s="39">
        <v>3837.1016666666669</v>
      </c>
      <c r="N14" s="98">
        <f t="shared" si="2"/>
        <v>4627.09</v>
      </c>
    </row>
    <row r="15" spans="1:14" x14ac:dyDescent="0.2">
      <c r="A15" s="4">
        <v>12</v>
      </c>
      <c r="B15" s="15" t="s">
        <v>15</v>
      </c>
      <c r="C15" s="73">
        <v>154</v>
      </c>
      <c r="D15" s="73">
        <v>125</v>
      </c>
      <c r="E15" s="73">
        <v>335</v>
      </c>
      <c r="F15" s="95">
        <f t="shared" si="0"/>
        <v>614</v>
      </c>
      <c r="G15" s="73">
        <v>90</v>
      </c>
      <c r="H15" s="73">
        <v>62</v>
      </c>
      <c r="I15" s="73">
        <v>195</v>
      </c>
      <c r="J15" s="95">
        <f t="shared" si="1"/>
        <v>347</v>
      </c>
      <c r="K15" s="39">
        <v>55543.355833333335</v>
      </c>
      <c r="L15" s="39">
        <v>45395.794166666667</v>
      </c>
      <c r="M15" s="39">
        <v>96726.19666666667</v>
      </c>
      <c r="N15" s="98">
        <f t="shared" si="2"/>
        <v>197665.34666666668</v>
      </c>
    </row>
    <row r="16" spans="1:14" x14ac:dyDescent="0.2">
      <c r="A16" s="4">
        <v>13</v>
      </c>
      <c r="B16" s="15" t="s">
        <v>16</v>
      </c>
      <c r="C16" s="73">
        <v>225</v>
      </c>
      <c r="D16" s="73">
        <v>61</v>
      </c>
      <c r="E16" s="73">
        <v>329</v>
      </c>
      <c r="F16" s="95">
        <f t="shared" si="0"/>
        <v>615</v>
      </c>
      <c r="G16" s="73">
        <v>133</v>
      </c>
      <c r="H16" s="73">
        <v>31</v>
      </c>
      <c r="I16" s="73">
        <v>184</v>
      </c>
      <c r="J16" s="95">
        <f t="shared" si="1"/>
        <v>348</v>
      </c>
      <c r="K16" s="39">
        <v>136278.75083333332</v>
      </c>
      <c r="L16" s="39">
        <v>30374.695000000003</v>
      </c>
      <c r="M16" s="39">
        <v>145586.35</v>
      </c>
      <c r="N16" s="98">
        <f t="shared" si="2"/>
        <v>312239.79583333334</v>
      </c>
    </row>
    <row r="17" spans="1:14" x14ac:dyDescent="0.2">
      <c r="A17" s="4">
        <v>14</v>
      </c>
      <c r="B17" s="15" t="s">
        <v>17</v>
      </c>
      <c r="C17" s="73">
        <v>15</v>
      </c>
      <c r="D17" s="73">
        <v>11</v>
      </c>
      <c r="E17" s="73">
        <v>30</v>
      </c>
      <c r="F17" s="95">
        <f t="shared" si="0"/>
        <v>56</v>
      </c>
      <c r="G17" s="73">
        <v>8</v>
      </c>
      <c r="H17" s="73">
        <v>4</v>
      </c>
      <c r="I17" s="73">
        <v>17</v>
      </c>
      <c r="J17" s="95">
        <f t="shared" si="1"/>
        <v>29</v>
      </c>
      <c r="K17" s="39">
        <v>1364.4691666666665</v>
      </c>
      <c r="L17" s="39">
        <v>2852.6116666666662</v>
      </c>
      <c r="M17" s="39">
        <v>4527.6075000000001</v>
      </c>
      <c r="N17" s="98">
        <f t="shared" si="2"/>
        <v>8744.6883333333317</v>
      </c>
    </row>
    <row r="18" spans="1:14" x14ac:dyDescent="0.2">
      <c r="A18" s="4">
        <v>15</v>
      </c>
      <c r="B18" s="15" t="s">
        <v>18</v>
      </c>
      <c r="C18" s="73">
        <v>491</v>
      </c>
      <c r="D18" s="73">
        <v>177</v>
      </c>
      <c r="E18" s="73">
        <v>494</v>
      </c>
      <c r="F18" s="95">
        <f t="shared" si="0"/>
        <v>1162</v>
      </c>
      <c r="G18" s="73">
        <v>275</v>
      </c>
      <c r="H18" s="73">
        <v>89</v>
      </c>
      <c r="I18" s="73">
        <v>299</v>
      </c>
      <c r="J18" s="95">
        <f t="shared" si="1"/>
        <v>663</v>
      </c>
      <c r="K18" s="39">
        <v>248107.17749999999</v>
      </c>
      <c r="L18" s="39">
        <v>79221.750833333339</v>
      </c>
      <c r="M18" s="39">
        <v>178426.86333333331</v>
      </c>
      <c r="N18" s="98">
        <f t="shared" si="2"/>
        <v>505755.79166666663</v>
      </c>
    </row>
    <row r="19" spans="1:14" x14ac:dyDescent="0.2">
      <c r="A19" s="4">
        <v>16</v>
      </c>
      <c r="B19" s="15" t="s">
        <v>19</v>
      </c>
      <c r="C19" s="73">
        <v>1264</v>
      </c>
      <c r="D19" s="73">
        <v>191</v>
      </c>
      <c r="E19" s="73">
        <v>856</v>
      </c>
      <c r="F19" s="95">
        <f t="shared" si="0"/>
        <v>2311</v>
      </c>
      <c r="G19" s="73">
        <v>707</v>
      </c>
      <c r="H19" s="73">
        <v>115</v>
      </c>
      <c r="I19" s="73">
        <v>490</v>
      </c>
      <c r="J19" s="95">
        <f t="shared" si="1"/>
        <v>1312</v>
      </c>
      <c r="K19" s="39">
        <v>539795.01333333331</v>
      </c>
      <c r="L19" s="39">
        <v>71327.392500000002</v>
      </c>
      <c r="M19" s="39">
        <v>266717.62</v>
      </c>
      <c r="N19" s="98">
        <f t="shared" si="2"/>
        <v>877840.02583333326</v>
      </c>
    </row>
    <row r="20" spans="1:14" x14ac:dyDescent="0.2">
      <c r="A20" s="4">
        <v>17</v>
      </c>
      <c r="B20" s="15" t="s">
        <v>20</v>
      </c>
      <c r="C20" s="73">
        <v>13</v>
      </c>
      <c r="D20" s="73">
        <v>7</v>
      </c>
      <c r="E20" s="73">
        <v>69</v>
      </c>
      <c r="F20" s="95">
        <f t="shared" si="0"/>
        <v>89</v>
      </c>
      <c r="G20" s="73">
        <v>8</v>
      </c>
      <c r="H20" s="73">
        <v>4</v>
      </c>
      <c r="I20" s="73">
        <v>44</v>
      </c>
      <c r="J20" s="95">
        <f t="shared" si="1"/>
        <v>56</v>
      </c>
      <c r="K20" s="39">
        <v>3297.9266666666663</v>
      </c>
      <c r="L20" s="39">
        <v>1390.9241666666667</v>
      </c>
      <c r="M20" s="39">
        <v>11317.453333333333</v>
      </c>
      <c r="N20" s="98">
        <f t="shared" si="2"/>
        <v>16006.304166666665</v>
      </c>
    </row>
    <row r="21" spans="1:14" x14ac:dyDescent="0.2">
      <c r="A21" s="4">
        <v>18</v>
      </c>
      <c r="B21" s="15" t="s">
        <v>21</v>
      </c>
      <c r="C21" s="73">
        <v>86</v>
      </c>
      <c r="D21" s="73">
        <v>55</v>
      </c>
      <c r="E21" s="73">
        <v>145</v>
      </c>
      <c r="F21" s="95">
        <f t="shared" si="0"/>
        <v>286</v>
      </c>
      <c r="G21" s="73">
        <v>45</v>
      </c>
      <c r="H21" s="73">
        <v>27</v>
      </c>
      <c r="I21" s="73">
        <v>83</v>
      </c>
      <c r="J21" s="95">
        <f t="shared" si="1"/>
        <v>155</v>
      </c>
      <c r="K21" s="39">
        <v>19623.326666666668</v>
      </c>
      <c r="L21" s="39">
        <v>15290.870833333332</v>
      </c>
      <c r="M21" s="39">
        <v>29682.954166666666</v>
      </c>
      <c r="N21" s="98">
        <f t="shared" si="2"/>
        <v>64597.151666666672</v>
      </c>
    </row>
    <row r="22" spans="1:14" x14ac:dyDescent="0.2">
      <c r="A22" s="4">
        <v>19</v>
      </c>
      <c r="B22" s="15" t="s">
        <v>22</v>
      </c>
      <c r="C22" s="73">
        <v>79</v>
      </c>
      <c r="D22" s="73">
        <v>17</v>
      </c>
      <c r="E22" s="73">
        <v>164</v>
      </c>
      <c r="F22" s="95">
        <f t="shared" si="0"/>
        <v>260</v>
      </c>
      <c r="G22" s="73">
        <v>46</v>
      </c>
      <c r="H22" s="73">
        <v>10</v>
      </c>
      <c r="I22" s="73">
        <v>86</v>
      </c>
      <c r="J22" s="95">
        <f t="shared" si="1"/>
        <v>142</v>
      </c>
      <c r="K22" s="39">
        <v>23704.416666666668</v>
      </c>
      <c r="L22" s="39">
        <v>6606.751666666667</v>
      </c>
      <c r="M22" s="39">
        <v>35257.105000000003</v>
      </c>
      <c r="N22" s="98">
        <f t="shared" si="2"/>
        <v>65568.273333333345</v>
      </c>
    </row>
    <row r="23" spans="1:14" x14ac:dyDescent="0.2">
      <c r="A23" s="4">
        <v>20</v>
      </c>
      <c r="B23" s="15" t="s">
        <v>23</v>
      </c>
      <c r="C23" s="73">
        <v>7</v>
      </c>
      <c r="D23" s="73">
        <v>4</v>
      </c>
      <c r="E23" s="73">
        <v>78</v>
      </c>
      <c r="F23" s="95">
        <f t="shared" si="0"/>
        <v>89</v>
      </c>
      <c r="G23" s="73">
        <v>3</v>
      </c>
      <c r="H23" s="73">
        <v>3</v>
      </c>
      <c r="I23" s="73">
        <v>57</v>
      </c>
      <c r="J23" s="95">
        <f t="shared" si="1"/>
        <v>63</v>
      </c>
      <c r="K23" s="39">
        <v>2251.3724999999999</v>
      </c>
      <c r="L23" s="39">
        <v>1126.9266666666667</v>
      </c>
      <c r="M23" s="39">
        <v>22068.009166666667</v>
      </c>
      <c r="N23" s="98">
        <f t="shared" si="2"/>
        <v>25446.308333333334</v>
      </c>
    </row>
    <row r="24" spans="1:14" x14ac:dyDescent="0.2">
      <c r="A24" s="4">
        <v>21</v>
      </c>
      <c r="B24" s="15" t="s">
        <v>24</v>
      </c>
      <c r="C24" s="73">
        <v>82</v>
      </c>
      <c r="D24" s="73">
        <v>53</v>
      </c>
      <c r="E24" s="73">
        <v>272</v>
      </c>
      <c r="F24" s="95">
        <f t="shared" si="0"/>
        <v>407</v>
      </c>
      <c r="G24" s="73">
        <v>41</v>
      </c>
      <c r="H24" s="73">
        <v>34</v>
      </c>
      <c r="I24" s="73">
        <v>160</v>
      </c>
      <c r="J24" s="95">
        <f t="shared" si="1"/>
        <v>235</v>
      </c>
      <c r="K24" s="39">
        <v>21338.557499999999</v>
      </c>
      <c r="L24" s="39">
        <v>14259.234166666667</v>
      </c>
      <c r="M24" s="39">
        <v>61695.638333333336</v>
      </c>
      <c r="N24" s="98">
        <f t="shared" si="2"/>
        <v>97293.43</v>
      </c>
    </row>
    <row r="25" spans="1:14" x14ac:dyDescent="0.2">
      <c r="A25" s="4">
        <v>22</v>
      </c>
      <c r="B25" s="15" t="s">
        <v>25</v>
      </c>
      <c r="C25" s="73">
        <v>123</v>
      </c>
      <c r="D25" s="73">
        <v>38</v>
      </c>
      <c r="E25" s="73">
        <v>268</v>
      </c>
      <c r="F25" s="95">
        <f t="shared" si="0"/>
        <v>429</v>
      </c>
      <c r="G25" s="73">
        <v>74</v>
      </c>
      <c r="H25" s="73">
        <v>27</v>
      </c>
      <c r="I25" s="73">
        <v>176</v>
      </c>
      <c r="J25" s="95">
        <f t="shared" si="1"/>
        <v>277</v>
      </c>
      <c r="K25" s="39">
        <v>35027.839166666665</v>
      </c>
      <c r="L25" s="39">
        <v>10802.501666666669</v>
      </c>
      <c r="M25" s="39">
        <v>57020.805833333325</v>
      </c>
      <c r="N25" s="98">
        <f t="shared" si="2"/>
        <v>102851.14666666667</v>
      </c>
    </row>
    <row r="26" spans="1:14" x14ac:dyDescent="0.2">
      <c r="A26" s="4">
        <v>23</v>
      </c>
      <c r="B26" s="15" t="s">
        <v>26</v>
      </c>
      <c r="C26" s="73">
        <v>9</v>
      </c>
      <c r="D26" s="73">
        <v>10</v>
      </c>
      <c r="E26" s="73">
        <v>120</v>
      </c>
      <c r="F26" s="95">
        <f t="shared" si="0"/>
        <v>139</v>
      </c>
      <c r="G26" s="73">
        <v>5</v>
      </c>
      <c r="H26" s="73">
        <v>3</v>
      </c>
      <c r="I26" s="73">
        <v>74</v>
      </c>
      <c r="J26" s="95">
        <f t="shared" si="1"/>
        <v>82</v>
      </c>
      <c r="K26" s="39">
        <v>3351.7900000000004</v>
      </c>
      <c r="L26" s="39">
        <v>2707.6508333333331</v>
      </c>
      <c r="M26" s="39">
        <v>27528.962499999998</v>
      </c>
      <c r="N26" s="98">
        <f t="shared" si="2"/>
        <v>33588.403333333335</v>
      </c>
    </row>
    <row r="27" spans="1:14" x14ac:dyDescent="0.2">
      <c r="A27" s="4">
        <v>30</v>
      </c>
      <c r="B27" s="15" t="s">
        <v>27</v>
      </c>
      <c r="C27" s="73">
        <v>3331</v>
      </c>
      <c r="D27" s="73">
        <v>807</v>
      </c>
      <c r="E27" s="73">
        <v>1130</v>
      </c>
      <c r="F27" s="95">
        <f t="shared" si="0"/>
        <v>5268</v>
      </c>
      <c r="G27" s="73">
        <v>2025</v>
      </c>
      <c r="H27" s="73">
        <v>486</v>
      </c>
      <c r="I27" s="73">
        <v>683</v>
      </c>
      <c r="J27" s="95">
        <f t="shared" si="1"/>
        <v>3194</v>
      </c>
      <c r="K27" s="39">
        <v>1395686.6841666701</v>
      </c>
      <c r="L27" s="39">
        <v>293644.63916666672</v>
      </c>
      <c r="M27" s="39">
        <v>346004.72833333333</v>
      </c>
      <c r="N27" s="98">
        <f>SUM(K27:M27)</f>
        <v>2035336.05166667</v>
      </c>
    </row>
    <row r="28" spans="1:14" x14ac:dyDescent="0.2">
      <c r="A28" s="1"/>
      <c r="B28" s="61" t="s">
        <v>3</v>
      </c>
      <c r="C28" s="103">
        <f>SUM(C4:C27)</f>
        <v>7627</v>
      </c>
      <c r="D28" s="103">
        <f>SUM(D4:D27)</f>
        <v>2160</v>
      </c>
      <c r="E28" s="103">
        <f>SUM(E4:E27)</f>
        <v>7257</v>
      </c>
      <c r="F28" s="104">
        <f>SUM(F4:F27)</f>
        <v>17044</v>
      </c>
      <c r="G28" s="103">
        <f t="shared" ref="G28:M28" si="3">SUM(G4:G27)</f>
        <v>4466</v>
      </c>
      <c r="H28" s="103">
        <f>SUM(H4:H27)</f>
        <v>1250</v>
      </c>
      <c r="I28" s="103">
        <f t="shared" si="3"/>
        <v>4333</v>
      </c>
      <c r="J28" s="104">
        <f t="shared" si="3"/>
        <v>10049</v>
      </c>
      <c r="K28" s="105">
        <f>SUM(K4:K27)</f>
        <v>3223916.323333337</v>
      </c>
      <c r="L28" s="105">
        <f>SUM(L4:L27)</f>
        <v>780427.34250000014</v>
      </c>
      <c r="M28" s="105">
        <f t="shared" si="3"/>
        <v>2194456.1383333332</v>
      </c>
      <c r="N28" s="106">
        <f>SUM(N4:N27)</f>
        <v>6198799.80416667</v>
      </c>
    </row>
    <row r="32" spans="1:14" x14ac:dyDescent="0.2">
      <c r="K32" s="118"/>
    </row>
    <row r="33" spans="11:12" x14ac:dyDescent="0.2">
      <c r="K33" s="118"/>
    </row>
    <row r="34" spans="11:12" x14ac:dyDescent="0.2">
      <c r="K34" s="118"/>
    </row>
    <row r="35" spans="11:12" x14ac:dyDescent="0.2">
      <c r="K35" s="118"/>
      <c r="L35" s="39"/>
    </row>
    <row r="36" spans="11:12" x14ac:dyDescent="0.2">
      <c r="K36" s="118"/>
      <c r="L36" s="39"/>
    </row>
    <row r="37" spans="11:12" x14ac:dyDescent="0.2">
      <c r="K37" s="118"/>
      <c r="L37" s="39"/>
    </row>
    <row r="38" spans="11:12" x14ac:dyDescent="0.2">
      <c r="K38" s="118"/>
      <c r="L38" s="39"/>
    </row>
    <row r="39" spans="11:12" x14ac:dyDescent="0.2">
      <c r="K39" s="118"/>
      <c r="L39" s="39"/>
    </row>
    <row r="40" spans="11:12" x14ac:dyDescent="0.2">
      <c r="K40" s="118"/>
      <c r="L40" s="39"/>
    </row>
    <row r="41" spans="11:12" x14ac:dyDescent="0.2">
      <c r="K41" s="118"/>
      <c r="L41" s="39"/>
    </row>
    <row r="42" spans="11:12" x14ac:dyDescent="0.2">
      <c r="K42" s="118"/>
      <c r="L42" s="39"/>
    </row>
    <row r="43" spans="11:12" x14ac:dyDescent="0.2">
      <c r="K43" s="118"/>
      <c r="L43" s="39"/>
    </row>
    <row r="44" spans="11:12" x14ac:dyDescent="0.2">
      <c r="K44" s="118"/>
      <c r="L44" s="39"/>
    </row>
    <row r="45" spans="11:12" x14ac:dyDescent="0.2">
      <c r="K45" s="118"/>
      <c r="L45" s="39"/>
    </row>
    <row r="46" spans="11:12" x14ac:dyDescent="0.2">
      <c r="K46" s="118"/>
      <c r="L46" s="39"/>
    </row>
    <row r="47" spans="11:12" x14ac:dyDescent="0.2">
      <c r="K47" s="118"/>
      <c r="L47" s="39"/>
    </row>
    <row r="48" spans="11:12" x14ac:dyDescent="0.2">
      <c r="K48" s="118"/>
      <c r="L48" s="39"/>
    </row>
    <row r="49" spans="11:12" x14ac:dyDescent="0.2">
      <c r="K49" s="118"/>
      <c r="L49" s="39"/>
    </row>
    <row r="50" spans="11:12" x14ac:dyDescent="0.2">
      <c r="K50" s="118"/>
      <c r="L50" s="39"/>
    </row>
    <row r="51" spans="11:12" x14ac:dyDescent="0.2">
      <c r="K51" s="118"/>
      <c r="L51" s="39"/>
    </row>
    <row r="52" spans="11:12" x14ac:dyDescent="0.2">
      <c r="K52" s="118"/>
      <c r="L52" s="39"/>
    </row>
    <row r="53" spans="11:12" x14ac:dyDescent="0.2">
      <c r="K53" s="118"/>
      <c r="L53" s="39"/>
    </row>
    <row r="54" spans="11:12" x14ac:dyDescent="0.2">
      <c r="K54" s="118"/>
      <c r="L54" s="39"/>
    </row>
    <row r="55" spans="11:12" x14ac:dyDescent="0.2">
      <c r="K55" s="118"/>
      <c r="L55" s="39"/>
    </row>
    <row r="56" spans="11:12" x14ac:dyDescent="0.2">
      <c r="K56" s="118"/>
      <c r="L56" s="39"/>
    </row>
    <row r="57" spans="11:12" x14ac:dyDescent="0.2">
      <c r="K57" s="118"/>
      <c r="L57" s="39"/>
    </row>
    <row r="58" spans="11:12" x14ac:dyDescent="0.2">
      <c r="K58" s="118"/>
      <c r="L58" s="39"/>
    </row>
    <row r="59" spans="11:12" x14ac:dyDescent="0.2">
      <c r="K59" s="118"/>
      <c r="L59" s="39"/>
    </row>
    <row r="60" spans="11:12" x14ac:dyDescent="0.2">
      <c r="K60" s="118"/>
      <c r="L60" s="39"/>
    </row>
    <row r="61" spans="11:12" x14ac:dyDescent="0.2">
      <c r="K61" s="118"/>
      <c r="L61" s="39"/>
    </row>
    <row r="62" spans="11:12" x14ac:dyDescent="0.2">
      <c r="K62" s="118"/>
      <c r="L62" s="39"/>
    </row>
    <row r="63" spans="11:12" x14ac:dyDescent="0.2">
      <c r="K63" s="118"/>
      <c r="L63" s="39"/>
    </row>
    <row r="64" spans="11:12" x14ac:dyDescent="0.2">
      <c r="K64" s="118"/>
      <c r="L64" s="39"/>
    </row>
    <row r="65" spans="11:12" x14ac:dyDescent="0.2">
      <c r="K65" s="118"/>
      <c r="L65" s="39"/>
    </row>
    <row r="66" spans="11:12" x14ac:dyDescent="0.2">
      <c r="K66" s="118"/>
      <c r="L66" s="39"/>
    </row>
    <row r="67" spans="11:12" x14ac:dyDescent="0.2">
      <c r="K67" s="118"/>
      <c r="L67" s="39"/>
    </row>
    <row r="68" spans="11:12" x14ac:dyDescent="0.2">
      <c r="K68" s="118"/>
      <c r="L68" s="39"/>
    </row>
    <row r="69" spans="11:12" x14ac:dyDescent="0.2">
      <c r="K69" s="118"/>
      <c r="L69" s="39"/>
    </row>
    <row r="70" spans="11:12" x14ac:dyDescent="0.2">
      <c r="K70" s="118"/>
      <c r="L70" s="39"/>
    </row>
    <row r="71" spans="11:12" x14ac:dyDescent="0.2">
      <c r="K71" s="118"/>
      <c r="L71" s="39"/>
    </row>
    <row r="72" spans="11:12" x14ac:dyDescent="0.2">
      <c r="K72" s="118"/>
      <c r="L72" s="39"/>
    </row>
    <row r="73" spans="11:12" x14ac:dyDescent="0.2">
      <c r="K73" s="118"/>
      <c r="L73" s="39"/>
    </row>
    <row r="74" spans="11:12" x14ac:dyDescent="0.2">
      <c r="K74" s="118"/>
      <c r="L74" s="39"/>
    </row>
    <row r="75" spans="11:12" x14ac:dyDescent="0.2">
      <c r="K75" s="118"/>
      <c r="L75" s="39"/>
    </row>
    <row r="76" spans="11:12" x14ac:dyDescent="0.2">
      <c r="K76" s="118"/>
      <c r="L76" s="39"/>
    </row>
    <row r="77" spans="11:12" x14ac:dyDescent="0.2">
      <c r="K77" s="118"/>
      <c r="L77" s="39"/>
    </row>
    <row r="78" spans="11:12" x14ac:dyDescent="0.2">
      <c r="K78" s="118"/>
      <c r="L78" s="39"/>
    </row>
    <row r="79" spans="11:12" x14ac:dyDescent="0.2">
      <c r="K79" s="118"/>
      <c r="L79" s="39"/>
    </row>
    <row r="80" spans="11:12" x14ac:dyDescent="0.2">
      <c r="K80" s="118"/>
      <c r="L80" s="39"/>
    </row>
    <row r="81" spans="11:12" x14ac:dyDescent="0.2">
      <c r="K81" s="118"/>
      <c r="L81" s="39"/>
    </row>
    <row r="82" spans="11:12" x14ac:dyDescent="0.2">
      <c r="K82" s="118"/>
      <c r="L82" s="39"/>
    </row>
    <row r="83" spans="11:12" x14ac:dyDescent="0.2">
      <c r="K83" s="118"/>
      <c r="L83" s="39"/>
    </row>
    <row r="84" spans="11:12" x14ac:dyDescent="0.2">
      <c r="K84" s="118"/>
      <c r="L84" s="39"/>
    </row>
    <row r="85" spans="11:12" x14ac:dyDescent="0.2">
      <c r="K85" s="118"/>
      <c r="L85" s="39"/>
    </row>
    <row r="86" spans="11:12" x14ac:dyDescent="0.2">
      <c r="K86" s="118"/>
      <c r="L86" s="39"/>
    </row>
    <row r="87" spans="11:12" x14ac:dyDescent="0.2">
      <c r="K87" s="118"/>
      <c r="L87" s="39"/>
    </row>
    <row r="88" spans="11:12" x14ac:dyDescent="0.2">
      <c r="K88" s="118"/>
      <c r="L88" s="39"/>
    </row>
    <row r="89" spans="11:12" x14ac:dyDescent="0.2">
      <c r="K89" s="118"/>
      <c r="L89" s="39"/>
    </row>
    <row r="90" spans="11:12" x14ac:dyDescent="0.2">
      <c r="K90" s="118"/>
      <c r="L90" s="39"/>
    </row>
    <row r="91" spans="11:12" x14ac:dyDescent="0.2">
      <c r="K91" s="118"/>
      <c r="L91" s="39"/>
    </row>
    <row r="92" spans="11:12" x14ac:dyDescent="0.2">
      <c r="K92" s="118"/>
      <c r="L92" s="39"/>
    </row>
    <row r="93" spans="11:12" x14ac:dyDescent="0.2">
      <c r="K93" s="118"/>
      <c r="L93" s="39"/>
    </row>
    <row r="94" spans="11:12" x14ac:dyDescent="0.2">
      <c r="K94" s="118"/>
      <c r="L94" s="39"/>
    </row>
    <row r="95" spans="11:12" x14ac:dyDescent="0.2">
      <c r="K95" s="118"/>
      <c r="L95" s="39"/>
    </row>
    <row r="96" spans="11:12" x14ac:dyDescent="0.2">
      <c r="K96" s="118"/>
      <c r="L96" s="39"/>
    </row>
    <row r="97" spans="11:12" x14ac:dyDescent="0.2">
      <c r="K97" s="118"/>
      <c r="L97" s="39"/>
    </row>
    <row r="98" spans="11:12" x14ac:dyDescent="0.2">
      <c r="K98" s="118"/>
      <c r="L98" s="39"/>
    </row>
    <row r="99" spans="11:12" x14ac:dyDescent="0.2">
      <c r="K99" s="118"/>
      <c r="L99" s="39"/>
    </row>
    <row r="100" spans="11:12" x14ac:dyDescent="0.2">
      <c r="K100" s="118"/>
      <c r="L100" s="39"/>
    </row>
    <row r="101" spans="11:12" x14ac:dyDescent="0.2">
      <c r="K101" s="118"/>
      <c r="L101" s="39"/>
    </row>
    <row r="102" spans="11:12" x14ac:dyDescent="0.2">
      <c r="K102" s="118"/>
      <c r="L102" s="39"/>
    </row>
    <row r="103" spans="11:12" x14ac:dyDescent="0.2">
      <c r="L103" s="39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opLeftCell="A16" zoomScale="90" zoomScaleNormal="90" workbookViewId="0">
      <selection activeCell="B31" sqref="B31:K109"/>
    </sheetView>
  </sheetViews>
  <sheetFormatPr defaultRowHeight="15" x14ac:dyDescent="0.2"/>
  <cols>
    <col min="3" max="5" width="9" bestFit="1" customWidth="1"/>
    <col min="6" max="6" width="12.44140625" bestFit="1" customWidth="1"/>
    <col min="7" max="10" width="9" bestFit="1" customWidth="1"/>
    <col min="11" max="11" width="14.44140625" customWidth="1"/>
    <col min="12" max="12" width="10.5546875" customWidth="1"/>
    <col min="13" max="13" width="11.6640625" customWidth="1"/>
    <col min="14" max="14" width="12.44140625" customWidth="1"/>
  </cols>
  <sheetData>
    <row r="1" spans="1:14" ht="15.75" x14ac:dyDescent="0.25">
      <c r="D1" s="13" t="s">
        <v>99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 s="73">
        <v>37</v>
      </c>
      <c r="D4">
        <v>36</v>
      </c>
      <c r="E4" s="73">
        <v>150</v>
      </c>
      <c r="F4" s="95">
        <f>SUM(C4:E4)</f>
        <v>223</v>
      </c>
      <c r="G4" s="73">
        <v>21</v>
      </c>
      <c r="H4" s="73">
        <v>17</v>
      </c>
      <c r="I4" s="73">
        <v>94</v>
      </c>
      <c r="J4" s="95">
        <f>SUM(G4:I4)</f>
        <v>132</v>
      </c>
      <c r="K4" s="39">
        <v>8701.8316666666669</v>
      </c>
      <c r="L4" s="39">
        <v>9169.5066666666662</v>
      </c>
      <c r="M4" s="39">
        <v>28729.664166666666</v>
      </c>
      <c r="N4" s="98">
        <f>SUM(K4:M4)</f>
        <v>46601.002500000002</v>
      </c>
    </row>
    <row r="5" spans="1:14" x14ac:dyDescent="0.2">
      <c r="A5" s="4">
        <v>2</v>
      </c>
      <c r="B5" s="15" t="s">
        <v>5</v>
      </c>
      <c r="C5" s="73">
        <v>116</v>
      </c>
      <c r="D5">
        <v>79</v>
      </c>
      <c r="E5" s="73">
        <v>246</v>
      </c>
      <c r="F5" s="95">
        <f t="shared" ref="F5:F27" si="0">SUM(C5:E5)</f>
        <v>441</v>
      </c>
      <c r="G5" s="73">
        <v>64</v>
      </c>
      <c r="H5" s="73">
        <v>46</v>
      </c>
      <c r="I5" s="73">
        <v>142</v>
      </c>
      <c r="J5" s="95">
        <f t="shared" ref="J5:J27" si="1">SUM(G5:I5)</f>
        <v>252</v>
      </c>
      <c r="K5" s="39">
        <v>44791.770833333336</v>
      </c>
      <c r="L5" s="39">
        <v>26281.374166666665</v>
      </c>
      <c r="M5" s="39">
        <v>72760.122499999998</v>
      </c>
      <c r="N5" s="98">
        <f t="shared" ref="N5:N26" si="2">SUM(K5:M5)</f>
        <v>143833.26750000002</v>
      </c>
    </row>
    <row r="6" spans="1:14" x14ac:dyDescent="0.2">
      <c r="A6" s="4">
        <v>3</v>
      </c>
      <c r="B6" s="15" t="s">
        <v>6</v>
      </c>
      <c r="C6" s="73">
        <v>1010</v>
      </c>
      <c r="D6">
        <v>285</v>
      </c>
      <c r="E6" s="73">
        <v>1310</v>
      </c>
      <c r="F6" s="95">
        <f t="shared" si="0"/>
        <v>2605</v>
      </c>
      <c r="G6" s="73">
        <v>580</v>
      </c>
      <c r="H6" s="73">
        <v>166</v>
      </c>
      <c r="I6" s="73">
        <v>796</v>
      </c>
      <c r="J6" s="95">
        <f t="shared" si="1"/>
        <v>1542</v>
      </c>
      <c r="K6" s="39">
        <v>460750.73416666663</v>
      </c>
      <c r="L6" s="39">
        <v>111897.94416666667</v>
      </c>
      <c r="M6" s="39">
        <v>440703.39083333337</v>
      </c>
      <c r="N6" s="98">
        <f t="shared" si="2"/>
        <v>1013352.0691666667</v>
      </c>
    </row>
    <row r="7" spans="1:14" x14ac:dyDescent="0.2">
      <c r="A7" s="4">
        <v>4</v>
      </c>
      <c r="B7" s="15" t="s">
        <v>7</v>
      </c>
      <c r="C7" s="73">
        <v>33</v>
      </c>
      <c r="D7">
        <v>18</v>
      </c>
      <c r="E7" s="73">
        <v>133</v>
      </c>
      <c r="F7" s="95">
        <f t="shared" si="0"/>
        <v>184</v>
      </c>
      <c r="G7" s="73">
        <v>18</v>
      </c>
      <c r="H7" s="73">
        <v>9</v>
      </c>
      <c r="I7" s="73">
        <v>77</v>
      </c>
      <c r="J7" s="95">
        <f t="shared" si="1"/>
        <v>104</v>
      </c>
      <c r="K7" s="39">
        <v>14435.33</v>
      </c>
      <c r="L7" s="39">
        <v>6090.6408333333338</v>
      </c>
      <c r="M7" s="39">
        <v>38117.64666666666</v>
      </c>
      <c r="N7" s="98">
        <f t="shared" si="2"/>
        <v>58643.617499999993</v>
      </c>
    </row>
    <row r="8" spans="1:14" x14ac:dyDescent="0.2">
      <c r="A8" s="4">
        <v>5</v>
      </c>
      <c r="B8" s="15" t="s">
        <v>8</v>
      </c>
      <c r="C8" s="73">
        <v>51</v>
      </c>
      <c r="D8">
        <v>17</v>
      </c>
      <c r="E8" s="73">
        <v>92</v>
      </c>
      <c r="F8" s="95">
        <f t="shared" si="0"/>
        <v>160</v>
      </c>
      <c r="G8" s="73">
        <v>31</v>
      </c>
      <c r="H8" s="73">
        <v>13</v>
      </c>
      <c r="I8" s="73">
        <v>56</v>
      </c>
      <c r="J8" s="95">
        <f t="shared" si="1"/>
        <v>100</v>
      </c>
      <c r="K8" s="39">
        <v>15918.066666666668</v>
      </c>
      <c r="L8" s="39">
        <v>4317.7441666666664</v>
      </c>
      <c r="M8" s="39">
        <v>19677.699166666665</v>
      </c>
      <c r="N8" s="98">
        <f t="shared" si="2"/>
        <v>39913.509999999995</v>
      </c>
    </row>
    <row r="9" spans="1:14" x14ac:dyDescent="0.2">
      <c r="A9" s="4">
        <v>6</v>
      </c>
      <c r="B9" s="15" t="s">
        <v>9</v>
      </c>
      <c r="C9" s="73">
        <v>30</v>
      </c>
      <c r="D9">
        <v>48</v>
      </c>
      <c r="E9" s="73">
        <v>184</v>
      </c>
      <c r="F9" s="95">
        <f t="shared" si="0"/>
        <v>262</v>
      </c>
      <c r="G9" s="73">
        <v>20</v>
      </c>
      <c r="H9" s="73">
        <v>25</v>
      </c>
      <c r="I9" s="73">
        <v>113</v>
      </c>
      <c r="J9" s="95">
        <f t="shared" si="1"/>
        <v>158</v>
      </c>
      <c r="K9" s="39">
        <v>11280.36</v>
      </c>
      <c r="L9" s="39">
        <v>16750.218333333334</v>
      </c>
      <c r="M9" s="39">
        <v>46281.69</v>
      </c>
      <c r="N9" s="98">
        <f t="shared" si="2"/>
        <v>74312.268333333341</v>
      </c>
    </row>
    <row r="10" spans="1:14" x14ac:dyDescent="0.2">
      <c r="A10" s="4">
        <v>7</v>
      </c>
      <c r="B10" s="15" t="s">
        <v>10</v>
      </c>
      <c r="C10" s="73">
        <v>127</v>
      </c>
      <c r="D10">
        <v>45</v>
      </c>
      <c r="E10" s="73">
        <v>136</v>
      </c>
      <c r="F10" s="95">
        <f t="shared" si="0"/>
        <v>308</v>
      </c>
      <c r="G10" s="73">
        <v>69</v>
      </c>
      <c r="H10" s="73">
        <v>26</v>
      </c>
      <c r="I10" s="73">
        <v>77</v>
      </c>
      <c r="J10" s="95">
        <f t="shared" si="1"/>
        <v>172</v>
      </c>
      <c r="K10" s="39">
        <v>47177.8125</v>
      </c>
      <c r="L10" s="39">
        <v>14701.624166666666</v>
      </c>
      <c r="M10" s="39">
        <v>36989.820833333331</v>
      </c>
      <c r="N10" s="98">
        <f t="shared" si="2"/>
        <v>98869.257500000007</v>
      </c>
    </row>
    <row r="11" spans="1:14" x14ac:dyDescent="0.2">
      <c r="A11" s="4">
        <v>8</v>
      </c>
      <c r="B11" s="15" t="s">
        <v>11</v>
      </c>
      <c r="C11" s="73">
        <v>148</v>
      </c>
      <c r="D11">
        <v>28</v>
      </c>
      <c r="E11" s="73">
        <v>243</v>
      </c>
      <c r="F11" s="95">
        <f t="shared" si="0"/>
        <v>419</v>
      </c>
      <c r="G11" s="73">
        <v>89</v>
      </c>
      <c r="H11" s="73">
        <v>17</v>
      </c>
      <c r="I11" s="73">
        <v>148</v>
      </c>
      <c r="J11" s="95">
        <f t="shared" si="1"/>
        <v>254</v>
      </c>
      <c r="K11" s="39">
        <v>54856.273333333338</v>
      </c>
      <c r="L11" s="39">
        <v>11100.537499999999</v>
      </c>
      <c r="M11" s="39">
        <v>77929.973333333342</v>
      </c>
      <c r="N11" s="98">
        <f>SUM(K11:M11)</f>
        <v>143886.78416666668</v>
      </c>
    </row>
    <row r="12" spans="1:14" x14ac:dyDescent="0.2">
      <c r="A12" s="4">
        <v>9</v>
      </c>
      <c r="B12" s="15" t="s">
        <v>12</v>
      </c>
      <c r="C12" s="73">
        <v>36</v>
      </c>
      <c r="D12">
        <v>23</v>
      </c>
      <c r="E12" s="73">
        <v>148</v>
      </c>
      <c r="F12" s="95">
        <f t="shared" si="0"/>
        <v>207</v>
      </c>
      <c r="G12" s="73">
        <v>21</v>
      </c>
      <c r="H12" s="73">
        <v>13</v>
      </c>
      <c r="I12" s="73">
        <v>91</v>
      </c>
      <c r="J12" s="95">
        <f t="shared" si="1"/>
        <v>125</v>
      </c>
      <c r="K12" s="39">
        <v>12098.666666666666</v>
      </c>
      <c r="L12" s="39">
        <v>5835.44</v>
      </c>
      <c r="M12" s="39">
        <v>34870.420000000006</v>
      </c>
      <c r="N12" s="98">
        <f t="shared" si="2"/>
        <v>52804.526666666672</v>
      </c>
    </row>
    <row r="13" spans="1:14" x14ac:dyDescent="0.2">
      <c r="A13" s="4">
        <v>10</v>
      </c>
      <c r="B13" s="15" t="s">
        <v>13</v>
      </c>
      <c r="C13" s="73">
        <v>104</v>
      </c>
      <c r="D13">
        <v>38</v>
      </c>
      <c r="E13" s="73">
        <v>224</v>
      </c>
      <c r="F13" s="95">
        <f t="shared" si="0"/>
        <v>366</v>
      </c>
      <c r="G13" s="73">
        <v>63</v>
      </c>
      <c r="H13" s="73">
        <v>23</v>
      </c>
      <c r="I13" s="73">
        <v>133</v>
      </c>
      <c r="J13" s="95">
        <f t="shared" si="1"/>
        <v>219</v>
      </c>
      <c r="K13" s="39">
        <v>36472.215000000004</v>
      </c>
      <c r="L13" s="39">
        <v>12395.380833333335</v>
      </c>
      <c r="M13" s="39">
        <v>61335.126666666671</v>
      </c>
      <c r="N13" s="98">
        <f t="shared" si="2"/>
        <v>110202.7225</v>
      </c>
    </row>
    <row r="14" spans="1:14" x14ac:dyDescent="0.2">
      <c r="A14" s="4">
        <v>11</v>
      </c>
      <c r="B14" s="15" t="s">
        <v>14</v>
      </c>
      <c r="C14" s="73">
        <v>1</v>
      </c>
      <c r="D14">
        <v>7</v>
      </c>
      <c r="E14" s="73">
        <v>23</v>
      </c>
      <c r="F14" s="95">
        <f t="shared" si="0"/>
        <v>31</v>
      </c>
      <c r="G14" s="73">
        <v>1</v>
      </c>
      <c r="H14" s="73">
        <v>5</v>
      </c>
      <c r="I14" s="73">
        <v>16</v>
      </c>
      <c r="J14" s="95">
        <f t="shared" si="1"/>
        <v>22</v>
      </c>
      <c r="K14" s="39">
        <v>238.32249999999999</v>
      </c>
      <c r="L14" s="39">
        <v>777.37833333333344</v>
      </c>
      <c r="M14" s="39">
        <v>3639.4041666666667</v>
      </c>
      <c r="N14" s="98">
        <f t="shared" si="2"/>
        <v>4655.1050000000005</v>
      </c>
    </row>
    <row r="15" spans="1:14" x14ac:dyDescent="0.2">
      <c r="A15" s="4">
        <v>12</v>
      </c>
      <c r="B15" s="15" t="s">
        <v>15</v>
      </c>
      <c r="C15" s="73">
        <v>151</v>
      </c>
      <c r="D15">
        <v>121</v>
      </c>
      <c r="E15" s="73">
        <v>313</v>
      </c>
      <c r="F15" s="95">
        <f t="shared" si="0"/>
        <v>585</v>
      </c>
      <c r="G15" s="73">
        <v>90</v>
      </c>
      <c r="H15" s="73">
        <v>59</v>
      </c>
      <c r="I15" s="73">
        <v>187</v>
      </c>
      <c r="J15" s="95">
        <f t="shared" si="1"/>
        <v>336</v>
      </c>
      <c r="K15" s="39">
        <v>54409.333333333336</v>
      </c>
      <c r="L15" s="39">
        <v>40897.003333333334</v>
      </c>
      <c r="M15" s="39">
        <v>85155.351666666669</v>
      </c>
      <c r="N15" s="98">
        <f t="shared" si="2"/>
        <v>180461.68833333335</v>
      </c>
    </row>
    <row r="16" spans="1:14" x14ac:dyDescent="0.2">
      <c r="A16" s="4">
        <v>13</v>
      </c>
      <c r="B16" s="15" t="s">
        <v>16</v>
      </c>
      <c r="C16" s="73">
        <v>219</v>
      </c>
      <c r="D16">
        <v>70</v>
      </c>
      <c r="E16" s="73">
        <v>321</v>
      </c>
      <c r="F16" s="95">
        <f t="shared" si="0"/>
        <v>610</v>
      </c>
      <c r="G16" s="73">
        <v>128</v>
      </c>
      <c r="H16" s="73">
        <v>36</v>
      </c>
      <c r="I16" s="73">
        <v>180</v>
      </c>
      <c r="J16" s="95">
        <f t="shared" si="1"/>
        <v>344</v>
      </c>
      <c r="K16" s="39">
        <v>131117.10083333333</v>
      </c>
      <c r="L16" s="39">
        <v>33706.486666666671</v>
      </c>
      <c r="M16" s="39">
        <v>143023.33499999999</v>
      </c>
      <c r="N16" s="98">
        <f t="shared" si="2"/>
        <v>307846.92249999999</v>
      </c>
    </row>
    <row r="17" spans="1:14" x14ac:dyDescent="0.2">
      <c r="A17" s="4">
        <v>14</v>
      </c>
      <c r="B17" s="15" t="s">
        <v>17</v>
      </c>
      <c r="C17" s="73">
        <v>10</v>
      </c>
      <c r="D17">
        <v>12</v>
      </c>
      <c r="E17" s="73">
        <v>27</v>
      </c>
      <c r="F17" s="95">
        <f t="shared" si="0"/>
        <v>49</v>
      </c>
      <c r="G17" s="73">
        <v>6</v>
      </c>
      <c r="H17" s="73">
        <v>5</v>
      </c>
      <c r="I17" s="73">
        <v>17</v>
      </c>
      <c r="J17" s="95">
        <f t="shared" si="1"/>
        <v>28</v>
      </c>
      <c r="K17" s="39">
        <v>1216.5291666666667</v>
      </c>
      <c r="L17" s="39">
        <v>2940.4483333333337</v>
      </c>
      <c r="M17" s="39">
        <v>4610.8074999999999</v>
      </c>
      <c r="N17" s="98">
        <f t="shared" si="2"/>
        <v>8767.7849999999999</v>
      </c>
    </row>
    <row r="18" spans="1:14" x14ac:dyDescent="0.2">
      <c r="A18" s="4">
        <v>15</v>
      </c>
      <c r="B18" s="15" t="s">
        <v>18</v>
      </c>
      <c r="C18" s="73">
        <v>499</v>
      </c>
      <c r="D18">
        <v>169</v>
      </c>
      <c r="E18" s="73">
        <v>485</v>
      </c>
      <c r="F18" s="95">
        <f t="shared" si="0"/>
        <v>1153</v>
      </c>
      <c r="G18" s="73">
        <v>270</v>
      </c>
      <c r="H18" s="73">
        <v>85</v>
      </c>
      <c r="I18" s="73">
        <v>298</v>
      </c>
      <c r="J18" s="95">
        <f t="shared" si="1"/>
        <v>653</v>
      </c>
      <c r="K18" s="39">
        <v>254536.55500000002</v>
      </c>
      <c r="L18" s="39">
        <v>72484.977500000008</v>
      </c>
      <c r="M18" s="39">
        <v>162983.57833333334</v>
      </c>
      <c r="N18" s="98">
        <f t="shared" si="2"/>
        <v>490005.11083333334</v>
      </c>
    </row>
    <row r="19" spans="1:14" x14ac:dyDescent="0.2">
      <c r="A19" s="4">
        <v>16</v>
      </c>
      <c r="B19" s="15" t="s">
        <v>19</v>
      </c>
      <c r="C19" s="73">
        <v>1191</v>
      </c>
      <c r="D19">
        <v>216</v>
      </c>
      <c r="E19" s="73">
        <v>799</v>
      </c>
      <c r="F19" s="95">
        <f t="shared" si="0"/>
        <v>2206</v>
      </c>
      <c r="G19" s="73">
        <v>675</v>
      </c>
      <c r="H19" s="73">
        <v>123</v>
      </c>
      <c r="I19" s="73">
        <v>461</v>
      </c>
      <c r="J19" s="95">
        <f t="shared" si="1"/>
        <v>1259</v>
      </c>
      <c r="K19" s="39">
        <v>511643.20999999996</v>
      </c>
      <c r="L19" s="39">
        <v>76753.11583333333</v>
      </c>
      <c r="M19" s="39">
        <v>247409.47833333336</v>
      </c>
      <c r="N19" s="98">
        <f t="shared" si="2"/>
        <v>835805.8041666667</v>
      </c>
    </row>
    <row r="20" spans="1:14" x14ac:dyDescent="0.2">
      <c r="A20" s="4">
        <v>17</v>
      </c>
      <c r="B20" s="15" t="s">
        <v>20</v>
      </c>
      <c r="C20" s="73">
        <v>15</v>
      </c>
      <c r="D20">
        <v>7</v>
      </c>
      <c r="E20" s="73">
        <v>62</v>
      </c>
      <c r="F20" s="95">
        <f t="shared" si="0"/>
        <v>84</v>
      </c>
      <c r="G20" s="73">
        <v>10</v>
      </c>
      <c r="H20" s="73">
        <v>4</v>
      </c>
      <c r="I20" s="73">
        <v>40</v>
      </c>
      <c r="J20" s="95">
        <f t="shared" si="1"/>
        <v>54</v>
      </c>
      <c r="K20" s="39">
        <v>4241.25</v>
      </c>
      <c r="L20" s="39">
        <v>1377.7941666666666</v>
      </c>
      <c r="M20" s="39">
        <v>9687.3508333333339</v>
      </c>
      <c r="N20" s="98">
        <f t="shared" si="2"/>
        <v>15306.395</v>
      </c>
    </row>
    <row r="21" spans="1:14" x14ac:dyDescent="0.2">
      <c r="A21" s="4">
        <v>18</v>
      </c>
      <c r="B21" s="15" t="s">
        <v>21</v>
      </c>
      <c r="C21" s="73">
        <v>93</v>
      </c>
      <c r="D21">
        <v>52</v>
      </c>
      <c r="E21" s="73">
        <v>144</v>
      </c>
      <c r="F21" s="95">
        <f t="shared" si="0"/>
        <v>289</v>
      </c>
      <c r="G21" s="73">
        <v>48</v>
      </c>
      <c r="H21" s="73">
        <v>27</v>
      </c>
      <c r="I21" s="73">
        <v>82</v>
      </c>
      <c r="J21" s="95">
        <f t="shared" si="1"/>
        <v>157</v>
      </c>
      <c r="K21" s="39">
        <v>20694.223333333332</v>
      </c>
      <c r="L21" s="39">
        <v>13054.014999999999</v>
      </c>
      <c r="M21" s="39">
        <v>25426.353333333333</v>
      </c>
      <c r="N21" s="98">
        <f t="shared" si="2"/>
        <v>59174.59166666666</v>
      </c>
    </row>
    <row r="22" spans="1:14" x14ac:dyDescent="0.2">
      <c r="A22" s="4">
        <v>19</v>
      </c>
      <c r="B22" s="15" t="s">
        <v>22</v>
      </c>
      <c r="C22" s="73">
        <v>79</v>
      </c>
      <c r="D22">
        <v>11</v>
      </c>
      <c r="E22" s="73">
        <v>171</v>
      </c>
      <c r="F22" s="95">
        <f t="shared" si="0"/>
        <v>261</v>
      </c>
      <c r="G22" s="73">
        <v>43</v>
      </c>
      <c r="H22" s="73">
        <v>7</v>
      </c>
      <c r="I22" s="73">
        <v>91</v>
      </c>
      <c r="J22" s="95">
        <f t="shared" si="1"/>
        <v>141</v>
      </c>
      <c r="K22" s="39">
        <v>22619.87</v>
      </c>
      <c r="L22" s="39">
        <v>4553.5099999999993</v>
      </c>
      <c r="M22" s="39">
        <v>34268.563333333332</v>
      </c>
      <c r="N22" s="98">
        <f t="shared" si="2"/>
        <v>61441.943333333329</v>
      </c>
    </row>
    <row r="23" spans="1:14" x14ac:dyDescent="0.2">
      <c r="A23" s="4">
        <v>20</v>
      </c>
      <c r="B23" s="15" t="s">
        <v>23</v>
      </c>
      <c r="C23" s="73">
        <v>3</v>
      </c>
      <c r="D23">
        <v>11</v>
      </c>
      <c r="E23" s="73">
        <v>76</v>
      </c>
      <c r="F23" s="95">
        <f t="shared" si="0"/>
        <v>90</v>
      </c>
      <c r="G23" s="73">
        <v>2</v>
      </c>
      <c r="H23" s="73">
        <v>6</v>
      </c>
      <c r="I23" s="73">
        <v>57</v>
      </c>
      <c r="J23" s="95">
        <f t="shared" si="1"/>
        <v>65</v>
      </c>
      <c r="K23" s="39">
        <v>692.92166666666662</v>
      </c>
      <c r="L23" s="39">
        <v>3316.8633333333332</v>
      </c>
      <c r="M23" s="39">
        <v>20216.690000000002</v>
      </c>
      <c r="N23" s="98">
        <f t="shared" si="2"/>
        <v>24226.475000000002</v>
      </c>
    </row>
    <row r="24" spans="1:14" x14ac:dyDescent="0.2">
      <c r="A24" s="4">
        <v>21</v>
      </c>
      <c r="B24" s="15" t="s">
        <v>24</v>
      </c>
      <c r="C24" s="73">
        <v>75</v>
      </c>
      <c r="D24">
        <v>46</v>
      </c>
      <c r="E24" s="73">
        <v>265</v>
      </c>
      <c r="F24" s="95">
        <f t="shared" si="0"/>
        <v>386</v>
      </c>
      <c r="G24" s="73">
        <v>39</v>
      </c>
      <c r="H24" s="73">
        <v>31</v>
      </c>
      <c r="I24" s="73">
        <v>156</v>
      </c>
      <c r="J24" s="95">
        <f t="shared" si="1"/>
        <v>226</v>
      </c>
      <c r="K24" s="39">
        <v>19422.996666666662</v>
      </c>
      <c r="L24" s="39">
        <v>12835.788333333332</v>
      </c>
      <c r="M24" s="39">
        <v>55251.570833333331</v>
      </c>
      <c r="N24" s="98">
        <f t="shared" si="2"/>
        <v>87510.355833333335</v>
      </c>
    </row>
    <row r="25" spans="1:14" x14ac:dyDescent="0.2">
      <c r="A25" s="4">
        <v>22</v>
      </c>
      <c r="B25" s="15" t="s">
        <v>25</v>
      </c>
      <c r="C25" s="73">
        <v>129</v>
      </c>
      <c r="D25">
        <v>35</v>
      </c>
      <c r="E25" s="73">
        <v>267</v>
      </c>
      <c r="F25" s="95">
        <f t="shared" si="0"/>
        <v>431</v>
      </c>
      <c r="G25" s="73">
        <v>76</v>
      </c>
      <c r="H25" s="73">
        <v>24</v>
      </c>
      <c r="I25" s="73">
        <v>174</v>
      </c>
      <c r="J25" s="95">
        <f t="shared" si="1"/>
        <v>274</v>
      </c>
      <c r="K25" s="39">
        <v>38039.549166666671</v>
      </c>
      <c r="L25" s="39">
        <v>9553.9925000000003</v>
      </c>
      <c r="M25" s="39">
        <v>49547.560833333329</v>
      </c>
      <c r="N25" s="98">
        <f t="shared" si="2"/>
        <v>97141.102500000008</v>
      </c>
    </row>
    <row r="26" spans="1:14" x14ac:dyDescent="0.2">
      <c r="A26" s="4">
        <v>23</v>
      </c>
      <c r="B26" s="15" t="s">
        <v>26</v>
      </c>
      <c r="C26" s="73">
        <v>17</v>
      </c>
      <c r="D26">
        <v>11</v>
      </c>
      <c r="E26" s="73">
        <v>118</v>
      </c>
      <c r="F26" s="95">
        <f t="shared" si="0"/>
        <v>146</v>
      </c>
      <c r="G26" s="73">
        <v>9</v>
      </c>
      <c r="H26" s="73">
        <v>5</v>
      </c>
      <c r="I26" s="73">
        <v>71</v>
      </c>
      <c r="J26" s="95">
        <f t="shared" si="1"/>
        <v>85</v>
      </c>
      <c r="K26" s="39">
        <v>4671.9941666666664</v>
      </c>
      <c r="L26" s="39">
        <v>2781.1766666666663</v>
      </c>
      <c r="M26" s="39">
        <v>26054.047500000001</v>
      </c>
      <c r="N26" s="98">
        <f t="shared" si="2"/>
        <v>33507.218333333331</v>
      </c>
    </row>
    <row r="27" spans="1:14" x14ac:dyDescent="0.2">
      <c r="A27" s="4">
        <v>30</v>
      </c>
      <c r="B27" s="15" t="s">
        <v>27</v>
      </c>
      <c r="C27" s="73">
        <v>3332</v>
      </c>
      <c r="D27">
        <v>776</v>
      </c>
      <c r="E27" s="73">
        <v>1137</v>
      </c>
      <c r="F27" s="95">
        <f t="shared" si="0"/>
        <v>5245</v>
      </c>
      <c r="G27" s="73">
        <v>2052</v>
      </c>
      <c r="H27" s="73">
        <v>468</v>
      </c>
      <c r="I27" s="73">
        <v>685</v>
      </c>
      <c r="J27" s="95">
        <f t="shared" si="1"/>
        <v>3205</v>
      </c>
      <c r="K27" s="39">
        <v>1403301.3583333334</v>
      </c>
      <c r="L27" s="39">
        <v>279767.3016666667</v>
      </c>
      <c r="M27" s="39">
        <v>328681.40499999997</v>
      </c>
      <c r="N27" s="98">
        <f>SUM(K27:M27)</f>
        <v>2011750.0650000002</v>
      </c>
    </row>
    <row r="28" spans="1:14" x14ac:dyDescent="0.2">
      <c r="A28" s="1"/>
      <c r="B28" s="61" t="s">
        <v>3</v>
      </c>
      <c r="C28" s="103">
        <f>SUM(C4:C27)</f>
        <v>7506</v>
      </c>
      <c r="D28" s="103">
        <f>SUM(D4:D27)</f>
        <v>2161</v>
      </c>
      <c r="E28" s="103">
        <f>SUM(E4:E27)</f>
        <v>7074</v>
      </c>
      <c r="F28" s="104">
        <f>SUM(F4:F27)</f>
        <v>16741</v>
      </c>
      <c r="G28" s="103">
        <f t="shared" ref="G28:M28" si="3">SUM(G4:G27)</f>
        <v>4425</v>
      </c>
      <c r="H28" s="103">
        <f>SUM(H4:H27)</f>
        <v>1240</v>
      </c>
      <c r="I28" s="103">
        <f t="shared" si="3"/>
        <v>4242</v>
      </c>
      <c r="J28" s="104">
        <f t="shared" si="3"/>
        <v>9907</v>
      </c>
      <c r="K28" s="105">
        <f>SUM(K4:K27)</f>
        <v>3173328.2749999999</v>
      </c>
      <c r="L28" s="105">
        <f>SUM(L4:L27)</f>
        <v>773340.26250000019</v>
      </c>
      <c r="M28" s="105">
        <f t="shared" si="3"/>
        <v>2053351.0508333335</v>
      </c>
      <c r="N28" s="106">
        <f>SUM(N4:N27)</f>
        <v>6000019.5883333338</v>
      </c>
    </row>
    <row r="31" spans="1:14" x14ac:dyDescent="0.2">
      <c r="F31" s="120"/>
      <c r="K31" s="73"/>
    </row>
    <row r="32" spans="1:14" x14ac:dyDescent="0.2">
      <c r="F32" s="120"/>
      <c r="K32" s="73"/>
    </row>
    <row r="33" spans="6:12" x14ac:dyDescent="0.2">
      <c r="F33" s="120"/>
      <c r="K33" s="73"/>
    </row>
    <row r="34" spans="6:12" x14ac:dyDescent="0.2">
      <c r="F34" s="120"/>
      <c r="K34" s="73"/>
    </row>
    <row r="35" spans="6:12" x14ac:dyDescent="0.2">
      <c r="F35" s="120"/>
      <c r="K35" s="73"/>
      <c r="L35" s="39"/>
    </row>
    <row r="36" spans="6:12" x14ac:dyDescent="0.2">
      <c r="F36" s="120"/>
      <c r="K36" s="73"/>
      <c r="L36" s="39"/>
    </row>
    <row r="37" spans="6:12" x14ac:dyDescent="0.2">
      <c r="F37" s="120"/>
      <c r="K37" s="73"/>
      <c r="L37" s="39"/>
    </row>
    <row r="38" spans="6:12" x14ac:dyDescent="0.2">
      <c r="F38" s="120"/>
      <c r="K38" s="73"/>
      <c r="L38" s="39"/>
    </row>
    <row r="39" spans="6:12" x14ac:dyDescent="0.2">
      <c r="F39" s="120"/>
      <c r="K39" s="73"/>
      <c r="L39" s="39"/>
    </row>
    <row r="40" spans="6:12" x14ac:dyDescent="0.2">
      <c r="F40" s="120"/>
      <c r="K40" s="73"/>
      <c r="L40" s="39"/>
    </row>
    <row r="41" spans="6:12" x14ac:dyDescent="0.2">
      <c r="F41" s="120"/>
      <c r="K41" s="73"/>
      <c r="L41" s="39"/>
    </row>
    <row r="42" spans="6:12" x14ac:dyDescent="0.2">
      <c r="F42" s="120"/>
      <c r="K42" s="73"/>
      <c r="L42" s="39"/>
    </row>
    <row r="43" spans="6:12" x14ac:dyDescent="0.2">
      <c r="F43" s="120"/>
      <c r="K43" s="73"/>
      <c r="L43" s="39"/>
    </row>
    <row r="44" spans="6:12" x14ac:dyDescent="0.2">
      <c r="F44" s="120"/>
      <c r="K44" s="73"/>
      <c r="L44" s="39"/>
    </row>
    <row r="45" spans="6:12" x14ac:dyDescent="0.2">
      <c r="F45" s="120"/>
      <c r="K45" s="73"/>
      <c r="L45" s="39"/>
    </row>
    <row r="46" spans="6:12" x14ac:dyDescent="0.2">
      <c r="F46" s="120"/>
      <c r="K46" s="73"/>
      <c r="L46" s="39"/>
    </row>
    <row r="47" spans="6:12" x14ac:dyDescent="0.2">
      <c r="F47" s="120"/>
      <c r="K47" s="73"/>
      <c r="L47" s="39"/>
    </row>
    <row r="48" spans="6:12" x14ac:dyDescent="0.2">
      <c r="F48" s="120"/>
      <c r="K48" s="73"/>
      <c r="L48" s="39"/>
    </row>
    <row r="49" spans="6:12" x14ac:dyDescent="0.2">
      <c r="F49" s="120"/>
      <c r="K49" s="73"/>
      <c r="L49" s="39"/>
    </row>
    <row r="50" spans="6:12" x14ac:dyDescent="0.2">
      <c r="F50" s="120"/>
      <c r="K50" s="73"/>
      <c r="L50" s="39"/>
    </row>
    <row r="51" spans="6:12" x14ac:dyDescent="0.2">
      <c r="F51" s="120"/>
      <c r="K51" s="73"/>
      <c r="L51" s="39"/>
    </row>
    <row r="52" spans="6:12" x14ac:dyDescent="0.2">
      <c r="F52" s="120"/>
      <c r="K52" s="73"/>
      <c r="L52" s="39"/>
    </row>
    <row r="53" spans="6:12" x14ac:dyDescent="0.2">
      <c r="F53" s="120"/>
      <c r="K53" s="73"/>
      <c r="L53" s="39"/>
    </row>
    <row r="54" spans="6:12" x14ac:dyDescent="0.2">
      <c r="F54" s="120"/>
      <c r="K54" s="73"/>
      <c r="L54" s="39"/>
    </row>
    <row r="55" spans="6:12" x14ac:dyDescent="0.2">
      <c r="F55" s="120"/>
      <c r="K55" s="73"/>
      <c r="L55" s="39"/>
    </row>
    <row r="56" spans="6:12" x14ac:dyDescent="0.2">
      <c r="F56" s="120"/>
      <c r="K56" s="73"/>
      <c r="L56" s="39"/>
    </row>
    <row r="57" spans="6:12" x14ac:dyDescent="0.2">
      <c r="F57" s="120"/>
      <c r="K57" s="73"/>
      <c r="L57" s="39"/>
    </row>
    <row r="58" spans="6:12" x14ac:dyDescent="0.2">
      <c r="F58" s="120"/>
      <c r="K58" s="73"/>
      <c r="L58" s="39"/>
    </row>
    <row r="59" spans="6:12" x14ac:dyDescent="0.2">
      <c r="F59" s="120"/>
      <c r="K59" s="73"/>
      <c r="L59" s="39"/>
    </row>
    <row r="60" spans="6:12" x14ac:dyDescent="0.2">
      <c r="F60" s="120"/>
      <c r="K60" s="73"/>
      <c r="L60" s="39"/>
    </row>
    <row r="61" spans="6:12" x14ac:dyDescent="0.2">
      <c r="F61" s="120"/>
      <c r="K61" s="73"/>
      <c r="L61" s="39"/>
    </row>
    <row r="62" spans="6:12" x14ac:dyDescent="0.2">
      <c r="F62" s="120"/>
      <c r="K62" s="73"/>
      <c r="L62" s="39"/>
    </row>
    <row r="63" spans="6:12" x14ac:dyDescent="0.2">
      <c r="F63" s="120"/>
      <c r="K63" s="73"/>
      <c r="L63" s="39"/>
    </row>
    <row r="64" spans="6:12" x14ac:dyDescent="0.2">
      <c r="F64" s="120"/>
      <c r="K64" s="73"/>
      <c r="L64" s="39"/>
    </row>
    <row r="65" spans="6:12" x14ac:dyDescent="0.2">
      <c r="F65" s="120"/>
      <c r="K65" s="73"/>
      <c r="L65" s="39"/>
    </row>
    <row r="66" spans="6:12" x14ac:dyDescent="0.2">
      <c r="F66" s="120"/>
      <c r="K66" s="73"/>
      <c r="L66" s="39"/>
    </row>
    <row r="67" spans="6:12" x14ac:dyDescent="0.2">
      <c r="F67" s="120"/>
      <c r="K67" s="73"/>
      <c r="L67" s="39"/>
    </row>
    <row r="68" spans="6:12" x14ac:dyDescent="0.2">
      <c r="F68" s="120"/>
      <c r="K68" s="73"/>
      <c r="L68" s="39"/>
    </row>
    <row r="69" spans="6:12" x14ac:dyDescent="0.2">
      <c r="F69" s="120"/>
      <c r="K69" s="73"/>
      <c r="L69" s="39"/>
    </row>
    <row r="70" spans="6:12" x14ac:dyDescent="0.2">
      <c r="F70" s="120"/>
      <c r="K70" s="73"/>
      <c r="L70" s="39"/>
    </row>
    <row r="71" spans="6:12" x14ac:dyDescent="0.2">
      <c r="F71" s="120"/>
      <c r="K71" s="73"/>
      <c r="L71" s="39"/>
    </row>
    <row r="72" spans="6:12" x14ac:dyDescent="0.2">
      <c r="F72" s="120"/>
      <c r="K72" s="73"/>
      <c r="L72" s="39"/>
    </row>
    <row r="73" spans="6:12" x14ac:dyDescent="0.2">
      <c r="F73" s="120"/>
      <c r="K73" s="73"/>
      <c r="L73" s="39"/>
    </row>
    <row r="74" spans="6:12" x14ac:dyDescent="0.2">
      <c r="F74" s="120"/>
      <c r="K74" s="73"/>
      <c r="L74" s="39"/>
    </row>
    <row r="75" spans="6:12" x14ac:dyDescent="0.2">
      <c r="F75" s="120"/>
      <c r="K75" s="73"/>
      <c r="L75" s="39"/>
    </row>
    <row r="76" spans="6:12" x14ac:dyDescent="0.2">
      <c r="F76" s="120"/>
      <c r="K76" s="73"/>
      <c r="L76" s="39"/>
    </row>
    <row r="77" spans="6:12" x14ac:dyDescent="0.2">
      <c r="F77" s="120"/>
      <c r="K77" s="73"/>
      <c r="L77" s="39"/>
    </row>
    <row r="78" spans="6:12" x14ac:dyDescent="0.2">
      <c r="F78" s="120"/>
      <c r="K78" s="73"/>
      <c r="L78" s="39"/>
    </row>
    <row r="79" spans="6:12" x14ac:dyDescent="0.2">
      <c r="F79" s="120"/>
      <c r="K79" s="73"/>
      <c r="L79" s="39"/>
    </row>
    <row r="80" spans="6:12" x14ac:dyDescent="0.2">
      <c r="F80" s="120"/>
      <c r="K80" s="73"/>
      <c r="L80" s="39"/>
    </row>
    <row r="81" spans="6:12" x14ac:dyDescent="0.2">
      <c r="F81" s="120"/>
      <c r="K81" s="73"/>
      <c r="L81" s="39"/>
    </row>
    <row r="82" spans="6:12" x14ac:dyDescent="0.2">
      <c r="F82" s="120"/>
      <c r="K82" s="73"/>
      <c r="L82" s="39"/>
    </row>
    <row r="83" spans="6:12" x14ac:dyDescent="0.2">
      <c r="F83" s="120"/>
      <c r="K83" s="73"/>
      <c r="L83" s="39"/>
    </row>
    <row r="84" spans="6:12" x14ac:dyDescent="0.2">
      <c r="F84" s="120"/>
      <c r="K84" s="73"/>
      <c r="L84" s="39"/>
    </row>
    <row r="85" spans="6:12" x14ac:dyDescent="0.2">
      <c r="F85" s="120"/>
      <c r="K85" s="73"/>
      <c r="L85" s="39"/>
    </row>
    <row r="86" spans="6:12" x14ac:dyDescent="0.2">
      <c r="F86" s="120"/>
      <c r="K86" s="73"/>
      <c r="L86" s="39"/>
    </row>
    <row r="87" spans="6:12" x14ac:dyDescent="0.2">
      <c r="F87" s="120"/>
      <c r="K87" s="73"/>
      <c r="L87" s="39"/>
    </row>
    <row r="88" spans="6:12" x14ac:dyDescent="0.2">
      <c r="F88" s="120"/>
      <c r="K88" s="73"/>
      <c r="L88" s="39"/>
    </row>
    <row r="89" spans="6:12" x14ac:dyDescent="0.2">
      <c r="F89" s="120"/>
      <c r="K89" s="73"/>
      <c r="L89" s="39"/>
    </row>
    <row r="90" spans="6:12" x14ac:dyDescent="0.2">
      <c r="F90" s="120"/>
      <c r="K90" s="73"/>
      <c r="L90" s="39"/>
    </row>
    <row r="91" spans="6:12" x14ac:dyDescent="0.2">
      <c r="F91" s="120"/>
      <c r="K91" s="73"/>
      <c r="L91" s="39"/>
    </row>
    <row r="92" spans="6:12" x14ac:dyDescent="0.2">
      <c r="F92" s="120"/>
      <c r="K92" s="73"/>
      <c r="L92" s="39"/>
    </row>
    <row r="93" spans="6:12" x14ac:dyDescent="0.2">
      <c r="F93" s="120"/>
      <c r="K93" s="73"/>
      <c r="L93" s="39"/>
    </row>
    <row r="94" spans="6:12" x14ac:dyDescent="0.2">
      <c r="F94" s="120"/>
      <c r="K94" s="73"/>
      <c r="L94" s="39"/>
    </row>
    <row r="95" spans="6:12" x14ac:dyDescent="0.2">
      <c r="F95" s="120"/>
      <c r="K95" s="73"/>
      <c r="L95" s="39"/>
    </row>
    <row r="96" spans="6:12" x14ac:dyDescent="0.2">
      <c r="F96" s="120"/>
      <c r="K96" s="73"/>
      <c r="L96" s="39"/>
    </row>
    <row r="97" spans="6:12" x14ac:dyDescent="0.2">
      <c r="F97" s="120"/>
      <c r="K97" s="73"/>
      <c r="L97" s="39"/>
    </row>
    <row r="98" spans="6:12" x14ac:dyDescent="0.2">
      <c r="F98" s="120"/>
      <c r="K98" s="73"/>
      <c r="L98" s="39"/>
    </row>
    <row r="99" spans="6:12" x14ac:dyDescent="0.2">
      <c r="F99" s="120"/>
      <c r="K99" s="73"/>
      <c r="L99" s="39"/>
    </row>
    <row r="100" spans="6:12" x14ac:dyDescent="0.2">
      <c r="F100" s="120"/>
      <c r="K100" s="73"/>
      <c r="L100" s="39"/>
    </row>
    <row r="101" spans="6:12" x14ac:dyDescent="0.2">
      <c r="F101" s="120"/>
      <c r="K101" s="73"/>
      <c r="L101" s="39"/>
    </row>
    <row r="102" spans="6:12" x14ac:dyDescent="0.2">
      <c r="F102" s="120"/>
      <c r="K102" s="73"/>
      <c r="L102" s="39"/>
    </row>
    <row r="103" spans="6:12" x14ac:dyDescent="0.2">
      <c r="K103" s="73"/>
      <c r="L103" s="39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topLeftCell="F13" zoomScale="90" zoomScaleNormal="90" workbookViewId="0">
      <selection activeCell="O13" sqref="O13"/>
    </sheetView>
  </sheetViews>
  <sheetFormatPr defaultRowHeight="15" x14ac:dyDescent="0.2"/>
  <cols>
    <col min="3" max="5" width="9" bestFit="1" customWidth="1"/>
    <col min="6" max="6" width="12.44140625" bestFit="1" customWidth="1"/>
    <col min="7" max="10" width="9" bestFit="1" customWidth="1"/>
    <col min="11" max="11" width="14.44140625" customWidth="1"/>
    <col min="12" max="12" width="10.5546875" customWidth="1"/>
    <col min="13" max="13" width="11.6640625" customWidth="1"/>
    <col min="14" max="14" width="12.44140625" customWidth="1"/>
  </cols>
  <sheetData>
    <row r="1" spans="1:15" ht="15.75" x14ac:dyDescent="0.25">
      <c r="D1" s="13" t="s">
        <v>101</v>
      </c>
    </row>
    <row r="2" spans="1:15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5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5" x14ac:dyDescent="0.2">
      <c r="A4" s="4">
        <v>1</v>
      </c>
      <c r="B4" s="15" t="s">
        <v>4</v>
      </c>
      <c r="C4" s="73">
        <v>39</v>
      </c>
      <c r="D4" s="73">
        <v>35</v>
      </c>
      <c r="E4" s="73">
        <v>148</v>
      </c>
      <c r="F4" s="95">
        <f>SUM(C4:E4)</f>
        <v>222</v>
      </c>
      <c r="G4" s="73">
        <v>23</v>
      </c>
      <c r="H4" s="73">
        <v>17</v>
      </c>
      <c r="I4" s="73">
        <v>93</v>
      </c>
      <c r="J4" s="95">
        <f>SUM(G4:I4)</f>
        <v>133</v>
      </c>
      <c r="K4" s="39">
        <v>8721.6024999999991</v>
      </c>
      <c r="L4" s="39">
        <v>8947.3041666666668</v>
      </c>
      <c r="M4" s="39">
        <v>28521.046666666665</v>
      </c>
      <c r="N4" s="98">
        <f>SUM(K4:M4)</f>
        <v>46189.953333333331</v>
      </c>
      <c r="O4" s="121"/>
    </row>
    <row r="5" spans="1:15" x14ac:dyDescent="0.2">
      <c r="A5" s="4">
        <v>2</v>
      </c>
      <c r="B5" s="15" t="s">
        <v>5</v>
      </c>
      <c r="C5" s="73">
        <v>110</v>
      </c>
      <c r="D5" s="73">
        <v>73</v>
      </c>
      <c r="E5" s="73">
        <v>245</v>
      </c>
      <c r="F5" s="95">
        <f t="shared" ref="F5:F27" si="0">SUM(C5:E5)</f>
        <v>428</v>
      </c>
      <c r="G5" s="73">
        <v>63</v>
      </c>
      <c r="H5" s="73">
        <v>44</v>
      </c>
      <c r="I5" s="73">
        <v>141</v>
      </c>
      <c r="J5" s="95">
        <f t="shared" ref="J5:J27" si="1">SUM(G5:I5)</f>
        <v>248</v>
      </c>
      <c r="K5" s="39">
        <v>43879.918333333335</v>
      </c>
      <c r="L5" s="39">
        <v>24815.407500000001</v>
      </c>
      <c r="M5" s="39">
        <v>73217.050833333327</v>
      </c>
      <c r="N5" s="98">
        <f t="shared" ref="N5:N26" si="2">SUM(K5:M5)</f>
        <v>141912.37666666665</v>
      </c>
      <c r="O5" s="121"/>
    </row>
    <row r="6" spans="1:15" x14ac:dyDescent="0.2">
      <c r="A6" s="4">
        <v>3</v>
      </c>
      <c r="B6" s="15" t="s">
        <v>6</v>
      </c>
      <c r="C6" s="73">
        <v>1059</v>
      </c>
      <c r="D6" s="73">
        <v>302</v>
      </c>
      <c r="E6" s="73">
        <v>1321</v>
      </c>
      <c r="F6" s="95">
        <f t="shared" si="0"/>
        <v>2682</v>
      </c>
      <c r="G6" s="73">
        <v>599</v>
      </c>
      <c r="H6" s="73">
        <v>173</v>
      </c>
      <c r="I6" s="73">
        <v>798</v>
      </c>
      <c r="J6" s="95">
        <f t="shared" si="1"/>
        <v>1570</v>
      </c>
      <c r="K6" s="39">
        <v>452605.88749999995</v>
      </c>
      <c r="L6" s="39">
        <v>117478.07500000001</v>
      </c>
      <c r="M6" s="39">
        <v>431118.6966666666</v>
      </c>
      <c r="N6" s="98">
        <f t="shared" si="2"/>
        <v>1001202.6591666664</v>
      </c>
      <c r="O6" s="121"/>
    </row>
    <row r="7" spans="1:15" x14ac:dyDescent="0.2">
      <c r="A7" s="4">
        <v>4</v>
      </c>
      <c r="B7" s="15" t="s">
        <v>7</v>
      </c>
      <c r="C7" s="73">
        <v>31</v>
      </c>
      <c r="D7" s="73">
        <v>21</v>
      </c>
      <c r="E7" s="73">
        <v>127</v>
      </c>
      <c r="F7" s="95">
        <f t="shared" si="0"/>
        <v>179</v>
      </c>
      <c r="G7" s="73">
        <v>18</v>
      </c>
      <c r="H7" s="73">
        <v>11</v>
      </c>
      <c r="I7" s="73">
        <v>76</v>
      </c>
      <c r="J7" s="95">
        <f t="shared" si="1"/>
        <v>105</v>
      </c>
      <c r="K7" s="39">
        <v>12090.292500000001</v>
      </c>
      <c r="L7" s="39">
        <v>7401.81</v>
      </c>
      <c r="M7" s="39">
        <v>34918.563333333332</v>
      </c>
      <c r="N7" s="98">
        <f t="shared" si="2"/>
        <v>54410.665833333333</v>
      </c>
      <c r="O7" s="121"/>
    </row>
    <row r="8" spans="1:15" x14ac:dyDescent="0.2">
      <c r="A8" s="4">
        <v>5</v>
      </c>
      <c r="B8" s="15" t="s">
        <v>8</v>
      </c>
      <c r="C8" s="73">
        <v>55</v>
      </c>
      <c r="D8" s="73">
        <v>17</v>
      </c>
      <c r="E8" s="73">
        <v>88</v>
      </c>
      <c r="F8" s="95">
        <f t="shared" si="0"/>
        <v>160</v>
      </c>
      <c r="G8" s="73">
        <v>33</v>
      </c>
      <c r="H8" s="73">
        <v>12</v>
      </c>
      <c r="I8" s="73">
        <v>52</v>
      </c>
      <c r="J8" s="95">
        <f t="shared" si="1"/>
        <v>97</v>
      </c>
      <c r="K8" s="39">
        <v>16961.685000000001</v>
      </c>
      <c r="L8" s="39">
        <v>3977.22</v>
      </c>
      <c r="M8" s="39">
        <v>18735.708333333332</v>
      </c>
      <c r="N8" s="98">
        <f t="shared" si="2"/>
        <v>39674.613333333335</v>
      </c>
      <c r="O8" s="121"/>
    </row>
    <row r="9" spans="1:15" x14ac:dyDescent="0.2">
      <c r="A9" s="4">
        <v>6</v>
      </c>
      <c r="B9" s="15" t="s">
        <v>9</v>
      </c>
      <c r="C9" s="73">
        <v>34</v>
      </c>
      <c r="D9" s="73">
        <v>48</v>
      </c>
      <c r="E9" s="73">
        <v>188</v>
      </c>
      <c r="F9" s="95">
        <f t="shared" si="0"/>
        <v>270</v>
      </c>
      <c r="G9" s="73">
        <v>22</v>
      </c>
      <c r="H9" s="73">
        <v>25</v>
      </c>
      <c r="I9" s="73">
        <v>117</v>
      </c>
      <c r="J9" s="95">
        <f t="shared" si="1"/>
        <v>164</v>
      </c>
      <c r="K9" s="39">
        <v>13735.150000000001</v>
      </c>
      <c r="L9" s="39">
        <v>17087.579166666666</v>
      </c>
      <c r="M9" s="39">
        <v>43248.47583333333</v>
      </c>
      <c r="N9" s="98">
        <f t="shared" si="2"/>
        <v>74071.205000000002</v>
      </c>
      <c r="O9" s="121"/>
    </row>
    <row r="10" spans="1:15" x14ac:dyDescent="0.2">
      <c r="A10" s="4">
        <v>7</v>
      </c>
      <c r="B10" s="15" t="s">
        <v>10</v>
      </c>
      <c r="C10" s="73">
        <v>116</v>
      </c>
      <c r="D10" s="73">
        <v>58</v>
      </c>
      <c r="E10" s="73">
        <v>132</v>
      </c>
      <c r="F10" s="95">
        <f t="shared" si="0"/>
        <v>306</v>
      </c>
      <c r="G10" s="73">
        <v>66</v>
      </c>
      <c r="H10" s="73">
        <v>31</v>
      </c>
      <c r="I10" s="73">
        <v>77</v>
      </c>
      <c r="J10" s="95">
        <f t="shared" si="1"/>
        <v>174</v>
      </c>
      <c r="K10" s="39">
        <v>45026.594166666669</v>
      </c>
      <c r="L10" s="39">
        <v>17229.647500000003</v>
      </c>
      <c r="M10" s="39">
        <v>34203.173333333332</v>
      </c>
      <c r="N10" s="98">
        <f t="shared" si="2"/>
        <v>96459.415000000008</v>
      </c>
      <c r="O10" s="121"/>
    </row>
    <row r="11" spans="1:15" x14ac:dyDescent="0.2">
      <c r="A11" s="4">
        <v>8</v>
      </c>
      <c r="B11" s="15" t="s">
        <v>11</v>
      </c>
      <c r="C11" s="73">
        <v>144</v>
      </c>
      <c r="D11" s="73">
        <v>29</v>
      </c>
      <c r="E11" s="73">
        <v>251</v>
      </c>
      <c r="F11" s="95">
        <f t="shared" si="0"/>
        <v>424</v>
      </c>
      <c r="G11" s="73">
        <v>87</v>
      </c>
      <c r="H11" s="73">
        <v>16</v>
      </c>
      <c r="I11" s="73">
        <v>154</v>
      </c>
      <c r="J11" s="95">
        <f t="shared" si="1"/>
        <v>257</v>
      </c>
      <c r="K11" s="39">
        <v>53908.324166666665</v>
      </c>
      <c r="L11" s="39">
        <v>10978.933333333332</v>
      </c>
      <c r="M11" s="39">
        <v>75577.85083333333</v>
      </c>
      <c r="N11" s="98">
        <f>SUM(K11:M11)</f>
        <v>140465.10833333334</v>
      </c>
      <c r="O11" s="121"/>
    </row>
    <row r="12" spans="1:15" x14ac:dyDescent="0.2">
      <c r="A12" s="4">
        <v>9</v>
      </c>
      <c r="B12" s="15" t="s">
        <v>12</v>
      </c>
      <c r="C12" s="73">
        <v>43</v>
      </c>
      <c r="D12" s="73">
        <v>21</v>
      </c>
      <c r="E12" s="73">
        <v>144</v>
      </c>
      <c r="F12" s="95">
        <f t="shared" si="0"/>
        <v>208</v>
      </c>
      <c r="G12" s="73">
        <v>24</v>
      </c>
      <c r="H12" s="73">
        <v>12</v>
      </c>
      <c r="I12" s="73">
        <v>88</v>
      </c>
      <c r="J12" s="95">
        <f t="shared" si="1"/>
        <v>124</v>
      </c>
      <c r="K12" s="39">
        <v>14205.565833333334</v>
      </c>
      <c r="L12" s="39">
        <v>3938.6966666666667</v>
      </c>
      <c r="M12" s="39">
        <v>33723.451666666668</v>
      </c>
      <c r="N12" s="98">
        <f t="shared" si="2"/>
        <v>51867.714166666672</v>
      </c>
      <c r="O12" s="121"/>
    </row>
    <row r="13" spans="1:15" x14ac:dyDescent="0.2">
      <c r="A13" s="4">
        <v>10</v>
      </c>
      <c r="B13" s="15" t="s">
        <v>13</v>
      </c>
      <c r="C13" s="73">
        <v>111</v>
      </c>
      <c r="D13" s="73">
        <v>38</v>
      </c>
      <c r="E13" s="73">
        <v>216</v>
      </c>
      <c r="F13" s="95">
        <f t="shared" si="0"/>
        <v>365</v>
      </c>
      <c r="G13" s="73">
        <v>60</v>
      </c>
      <c r="H13" s="73">
        <v>24</v>
      </c>
      <c r="I13" s="73">
        <v>131</v>
      </c>
      <c r="J13" s="95">
        <f t="shared" si="1"/>
        <v>215</v>
      </c>
      <c r="K13" s="39">
        <v>36383.479166666664</v>
      </c>
      <c r="L13" s="39">
        <v>11464.635</v>
      </c>
      <c r="M13" s="39">
        <v>58559.886666666665</v>
      </c>
      <c r="N13" s="98">
        <f t="shared" si="2"/>
        <v>106408.00083333332</v>
      </c>
      <c r="O13" s="121"/>
    </row>
    <row r="14" spans="1:15" x14ac:dyDescent="0.2">
      <c r="A14" s="4">
        <v>11</v>
      </c>
      <c r="B14" s="15" t="s">
        <v>14</v>
      </c>
      <c r="C14" s="73">
        <v>2</v>
      </c>
      <c r="D14" s="73">
        <v>7</v>
      </c>
      <c r="E14" s="73">
        <v>23</v>
      </c>
      <c r="F14" s="95">
        <f t="shared" si="0"/>
        <v>32</v>
      </c>
      <c r="G14" s="73">
        <v>2</v>
      </c>
      <c r="H14" s="73">
        <v>5</v>
      </c>
      <c r="I14" s="73">
        <v>16</v>
      </c>
      <c r="J14" s="95">
        <f t="shared" si="1"/>
        <v>23</v>
      </c>
      <c r="K14" s="39">
        <v>460.77416666666664</v>
      </c>
      <c r="L14" s="39">
        <v>848.0333333333333</v>
      </c>
      <c r="M14" s="39">
        <v>3644.7341666666666</v>
      </c>
      <c r="N14" s="98">
        <f t="shared" si="2"/>
        <v>4953.5416666666661</v>
      </c>
      <c r="O14" s="121"/>
    </row>
    <row r="15" spans="1:15" x14ac:dyDescent="0.2">
      <c r="A15" s="4">
        <v>12</v>
      </c>
      <c r="B15" s="15" t="s">
        <v>15</v>
      </c>
      <c r="C15" s="73">
        <v>136</v>
      </c>
      <c r="D15" s="73">
        <v>130</v>
      </c>
      <c r="E15" s="73">
        <v>306</v>
      </c>
      <c r="F15" s="95">
        <f t="shared" si="0"/>
        <v>572</v>
      </c>
      <c r="G15" s="73">
        <v>78</v>
      </c>
      <c r="H15" s="73">
        <v>65</v>
      </c>
      <c r="I15" s="73">
        <v>184</v>
      </c>
      <c r="J15" s="95">
        <f t="shared" si="1"/>
        <v>327</v>
      </c>
      <c r="K15" s="39">
        <v>48513.898333333338</v>
      </c>
      <c r="L15" s="39">
        <v>43828.806666666671</v>
      </c>
      <c r="M15" s="39">
        <v>79461.741666666669</v>
      </c>
      <c r="N15" s="98">
        <f t="shared" si="2"/>
        <v>171804.44666666668</v>
      </c>
      <c r="O15" s="121"/>
    </row>
    <row r="16" spans="1:15" x14ac:dyDescent="0.2">
      <c r="A16" s="4">
        <v>13</v>
      </c>
      <c r="B16" s="15" t="s">
        <v>16</v>
      </c>
      <c r="C16" s="73">
        <v>224</v>
      </c>
      <c r="D16" s="73">
        <v>75</v>
      </c>
      <c r="E16" s="73">
        <v>330</v>
      </c>
      <c r="F16" s="95">
        <f t="shared" si="0"/>
        <v>629</v>
      </c>
      <c r="G16" s="73">
        <v>129</v>
      </c>
      <c r="H16" s="73">
        <v>37</v>
      </c>
      <c r="I16" s="73">
        <v>184</v>
      </c>
      <c r="J16" s="95">
        <f t="shared" si="1"/>
        <v>350</v>
      </c>
      <c r="K16" s="39">
        <v>124256.09083333332</v>
      </c>
      <c r="L16" s="39">
        <v>35269.628333333334</v>
      </c>
      <c r="M16" s="39">
        <v>139867.46583333332</v>
      </c>
      <c r="N16" s="98">
        <f t="shared" si="2"/>
        <v>299393.18499999994</v>
      </c>
      <c r="O16" s="121"/>
    </row>
    <row r="17" spans="1:15" x14ac:dyDescent="0.2">
      <c r="A17" s="4">
        <v>14</v>
      </c>
      <c r="B17" s="15" t="s">
        <v>17</v>
      </c>
      <c r="C17" s="73">
        <v>14</v>
      </c>
      <c r="D17" s="73">
        <v>14</v>
      </c>
      <c r="E17" s="73">
        <v>29</v>
      </c>
      <c r="F17" s="95">
        <f t="shared" si="0"/>
        <v>57</v>
      </c>
      <c r="G17" s="73">
        <v>9</v>
      </c>
      <c r="H17" s="73">
        <v>7</v>
      </c>
      <c r="I17" s="73">
        <v>18</v>
      </c>
      <c r="J17" s="95">
        <f t="shared" si="1"/>
        <v>34</v>
      </c>
      <c r="K17" s="39">
        <v>1595.8691666666666</v>
      </c>
      <c r="L17" s="39">
        <v>2687.3924999999999</v>
      </c>
      <c r="M17" s="39">
        <v>4407.7366666666667</v>
      </c>
      <c r="N17" s="98">
        <f t="shared" si="2"/>
        <v>8690.998333333333</v>
      </c>
      <c r="O17" s="121"/>
    </row>
    <row r="18" spans="1:15" x14ac:dyDescent="0.2">
      <c r="A18" s="4">
        <v>15</v>
      </c>
      <c r="B18" s="15" t="s">
        <v>18</v>
      </c>
      <c r="C18" s="73">
        <v>466</v>
      </c>
      <c r="D18" s="73">
        <v>205</v>
      </c>
      <c r="E18" s="73">
        <v>497</v>
      </c>
      <c r="F18" s="95">
        <f t="shared" si="0"/>
        <v>1168</v>
      </c>
      <c r="G18" s="73">
        <v>261</v>
      </c>
      <c r="H18" s="73">
        <v>102</v>
      </c>
      <c r="I18" s="73">
        <v>305</v>
      </c>
      <c r="J18" s="95">
        <f t="shared" si="1"/>
        <v>668</v>
      </c>
      <c r="K18" s="39">
        <v>233638.31833333336</v>
      </c>
      <c r="L18" s="39">
        <v>83273.125</v>
      </c>
      <c r="M18" s="39">
        <v>163062.79166666666</v>
      </c>
      <c r="N18" s="98">
        <f t="shared" si="2"/>
        <v>479974.23499999999</v>
      </c>
      <c r="O18" s="121"/>
    </row>
    <row r="19" spans="1:15" x14ac:dyDescent="0.2">
      <c r="A19" s="4">
        <v>16</v>
      </c>
      <c r="B19" s="15" t="s">
        <v>19</v>
      </c>
      <c r="C19" s="73">
        <v>1154</v>
      </c>
      <c r="D19" s="73">
        <v>250</v>
      </c>
      <c r="E19" s="73">
        <v>826</v>
      </c>
      <c r="F19" s="95">
        <f t="shared" si="0"/>
        <v>2230</v>
      </c>
      <c r="G19" s="73">
        <v>657</v>
      </c>
      <c r="H19" s="73">
        <v>138</v>
      </c>
      <c r="I19" s="73">
        <v>475</v>
      </c>
      <c r="J19" s="95">
        <f t="shared" si="1"/>
        <v>1270</v>
      </c>
      <c r="K19" s="39">
        <v>488647.08749999997</v>
      </c>
      <c r="L19" s="39">
        <v>80549.083333333328</v>
      </c>
      <c r="M19" s="39">
        <v>242922.56083333332</v>
      </c>
      <c r="N19" s="98">
        <f t="shared" si="2"/>
        <v>812118.73166666657</v>
      </c>
      <c r="O19" s="121"/>
    </row>
    <row r="20" spans="1:15" x14ac:dyDescent="0.2">
      <c r="A20" s="4">
        <v>17</v>
      </c>
      <c r="B20" s="15" t="s">
        <v>20</v>
      </c>
      <c r="C20" s="73">
        <v>14</v>
      </c>
      <c r="D20" s="73">
        <v>7</v>
      </c>
      <c r="E20" s="73">
        <v>65</v>
      </c>
      <c r="F20" s="95">
        <f t="shared" si="0"/>
        <v>86</v>
      </c>
      <c r="G20" s="73">
        <v>9</v>
      </c>
      <c r="H20" s="73">
        <v>4</v>
      </c>
      <c r="I20" s="73">
        <v>42</v>
      </c>
      <c r="J20" s="95">
        <f t="shared" si="1"/>
        <v>55</v>
      </c>
      <c r="K20" s="39">
        <v>2864.0516666666663</v>
      </c>
      <c r="L20" s="39">
        <v>1408.68</v>
      </c>
      <c r="M20" s="39">
        <v>10357.890833333333</v>
      </c>
      <c r="N20" s="98">
        <f t="shared" si="2"/>
        <v>14630.622499999999</v>
      </c>
      <c r="O20" s="121"/>
    </row>
    <row r="21" spans="1:15" x14ac:dyDescent="0.2">
      <c r="A21" s="4">
        <v>18</v>
      </c>
      <c r="B21" s="15" t="s">
        <v>21</v>
      </c>
      <c r="C21" s="73">
        <v>82</v>
      </c>
      <c r="D21" s="73">
        <v>54</v>
      </c>
      <c r="E21" s="73">
        <v>138</v>
      </c>
      <c r="F21" s="95">
        <f t="shared" si="0"/>
        <v>274</v>
      </c>
      <c r="G21" s="73">
        <v>42</v>
      </c>
      <c r="H21" s="73">
        <v>29</v>
      </c>
      <c r="I21" s="73">
        <v>79</v>
      </c>
      <c r="J21" s="95">
        <f t="shared" si="1"/>
        <v>150</v>
      </c>
      <c r="K21" s="39">
        <v>18729.945</v>
      </c>
      <c r="L21" s="39">
        <v>13001.776666666667</v>
      </c>
      <c r="M21" s="39">
        <v>24811.800000000003</v>
      </c>
      <c r="N21" s="98">
        <f t="shared" si="2"/>
        <v>56543.521666666667</v>
      </c>
      <c r="O21" s="121"/>
    </row>
    <row r="22" spans="1:15" x14ac:dyDescent="0.2">
      <c r="A22" s="4">
        <v>19</v>
      </c>
      <c r="B22" s="15" t="s">
        <v>22</v>
      </c>
      <c r="C22" s="73">
        <v>72</v>
      </c>
      <c r="D22" s="73">
        <v>9</v>
      </c>
      <c r="E22" s="73">
        <v>182</v>
      </c>
      <c r="F22" s="95">
        <f t="shared" si="0"/>
        <v>263</v>
      </c>
      <c r="G22" s="73">
        <v>40</v>
      </c>
      <c r="H22" s="73">
        <v>6</v>
      </c>
      <c r="I22" s="73">
        <v>98</v>
      </c>
      <c r="J22" s="95">
        <f t="shared" si="1"/>
        <v>144</v>
      </c>
      <c r="K22" s="39">
        <v>21993.183333333334</v>
      </c>
      <c r="L22" s="39">
        <v>3247.7358333333336</v>
      </c>
      <c r="M22" s="39">
        <v>37576.08833333334</v>
      </c>
      <c r="N22" s="98">
        <f t="shared" si="2"/>
        <v>62817.007500000007</v>
      </c>
      <c r="O22" s="121"/>
    </row>
    <row r="23" spans="1:15" x14ac:dyDescent="0.2">
      <c r="A23" s="4">
        <v>20</v>
      </c>
      <c r="B23" s="15" t="s">
        <v>23</v>
      </c>
      <c r="C23" s="73">
        <v>2</v>
      </c>
      <c r="D23" s="73">
        <v>10</v>
      </c>
      <c r="E23" s="73">
        <v>86</v>
      </c>
      <c r="F23" s="95">
        <f t="shared" si="0"/>
        <v>98</v>
      </c>
      <c r="G23" s="73">
        <v>1</v>
      </c>
      <c r="H23" s="73">
        <v>6</v>
      </c>
      <c r="I23" s="73">
        <v>62</v>
      </c>
      <c r="J23" s="95">
        <f t="shared" si="1"/>
        <v>69</v>
      </c>
      <c r="K23" s="39">
        <v>431.90333333333336</v>
      </c>
      <c r="L23" s="39">
        <v>3075.7241666666669</v>
      </c>
      <c r="M23" s="39">
        <v>20603.57</v>
      </c>
      <c r="N23" s="98">
        <f t="shared" si="2"/>
        <v>24111.197499999998</v>
      </c>
      <c r="O23" s="121"/>
    </row>
    <row r="24" spans="1:15" x14ac:dyDescent="0.2">
      <c r="A24" s="4">
        <v>21</v>
      </c>
      <c r="B24" s="15" t="s">
        <v>24</v>
      </c>
      <c r="C24" s="73">
        <v>81</v>
      </c>
      <c r="D24" s="73">
        <v>48</v>
      </c>
      <c r="E24" s="73">
        <v>265</v>
      </c>
      <c r="F24" s="95">
        <f t="shared" si="0"/>
        <v>394</v>
      </c>
      <c r="G24" s="73">
        <v>43</v>
      </c>
      <c r="H24" s="73">
        <v>32</v>
      </c>
      <c r="I24" s="73">
        <v>159</v>
      </c>
      <c r="J24" s="95">
        <f t="shared" si="1"/>
        <v>234</v>
      </c>
      <c r="K24" s="39">
        <v>21397.924166666668</v>
      </c>
      <c r="L24" s="39">
        <v>12564.922500000001</v>
      </c>
      <c r="M24" s="39">
        <v>51846.296666666669</v>
      </c>
      <c r="N24" s="98">
        <f t="shared" si="2"/>
        <v>85809.143333333341</v>
      </c>
      <c r="O24" s="121"/>
    </row>
    <row r="25" spans="1:15" x14ac:dyDescent="0.2">
      <c r="A25" s="4">
        <v>22</v>
      </c>
      <c r="B25" s="15" t="s">
        <v>25</v>
      </c>
      <c r="C25" s="73">
        <v>126</v>
      </c>
      <c r="D25" s="73">
        <v>44</v>
      </c>
      <c r="E25" s="73">
        <v>255</v>
      </c>
      <c r="F25" s="95">
        <f t="shared" si="0"/>
        <v>425</v>
      </c>
      <c r="G25" s="73">
        <v>77</v>
      </c>
      <c r="H25" s="73">
        <v>28</v>
      </c>
      <c r="I25" s="73">
        <v>167</v>
      </c>
      <c r="J25" s="95">
        <f t="shared" si="1"/>
        <v>272</v>
      </c>
      <c r="K25" s="39">
        <v>38383.128333333334</v>
      </c>
      <c r="L25" s="39">
        <v>10926.066666666668</v>
      </c>
      <c r="M25" s="39">
        <v>46141.896666666667</v>
      </c>
      <c r="N25" s="98">
        <f t="shared" si="2"/>
        <v>95451.091666666674</v>
      </c>
      <c r="O25" s="121"/>
    </row>
    <row r="26" spans="1:15" x14ac:dyDescent="0.2">
      <c r="A26" s="4">
        <v>23</v>
      </c>
      <c r="B26" s="15" t="s">
        <v>26</v>
      </c>
      <c r="C26" s="73">
        <v>19</v>
      </c>
      <c r="D26" s="73">
        <v>11</v>
      </c>
      <c r="E26" s="73">
        <v>112</v>
      </c>
      <c r="F26" s="95">
        <f t="shared" si="0"/>
        <v>142</v>
      </c>
      <c r="G26" s="73">
        <v>10</v>
      </c>
      <c r="H26" s="73">
        <v>5</v>
      </c>
      <c r="I26" s="73">
        <v>67</v>
      </c>
      <c r="J26" s="95">
        <f t="shared" si="1"/>
        <v>82</v>
      </c>
      <c r="K26" s="39">
        <v>3975.4216666666666</v>
      </c>
      <c r="L26" s="39">
        <v>3066.9166666666665</v>
      </c>
      <c r="M26" s="39">
        <v>24722.804166666665</v>
      </c>
      <c r="N26" s="98">
        <f t="shared" si="2"/>
        <v>31765.142499999998</v>
      </c>
      <c r="O26" s="121"/>
    </row>
    <row r="27" spans="1:15" x14ac:dyDescent="0.2">
      <c r="A27" s="4">
        <v>30</v>
      </c>
      <c r="B27" s="15" t="s">
        <v>27</v>
      </c>
      <c r="C27" s="73">
        <v>3439</v>
      </c>
      <c r="D27" s="73">
        <v>796</v>
      </c>
      <c r="E27" s="73">
        <v>1165</v>
      </c>
      <c r="F27" s="95">
        <f t="shared" si="0"/>
        <v>5400</v>
      </c>
      <c r="G27" s="73">
        <v>2105</v>
      </c>
      <c r="H27" s="73">
        <v>480</v>
      </c>
      <c r="I27" s="73">
        <v>711</v>
      </c>
      <c r="J27" s="95">
        <f t="shared" si="1"/>
        <v>3296</v>
      </c>
      <c r="K27" s="39">
        <v>1395765.9841666669</v>
      </c>
      <c r="L27" s="39">
        <v>272433.34083333332</v>
      </c>
      <c r="M27" s="39">
        <v>332752.18166666664</v>
      </c>
      <c r="N27" s="98">
        <f>SUM(K27:M27)</f>
        <v>2000951.5066666668</v>
      </c>
      <c r="O27" s="121"/>
    </row>
    <row r="28" spans="1:15" x14ac:dyDescent="0.2">
      <c r="A28" s="1"/>
      <c r="B28" s="61" t="s">
        <v>3</v>
      </c>
      <c r="C28" s="103">
        <f>SUM(C4:C27)</f>
        <v>7573</v>
      </c>
      <c r="D28" s="103">
        <f>SUM(D4:D27)</f>
        <v>2302</v>
      </c>
      <c r="E28" s="103">
        <f>SUM(E4:E27)</f>
        <v>7139</v>
      </c>
      <c r="F28" s="104">
        <f>SUM(F4:F27)</f>
        <v>17014</v>
      </c>
      <c r="G28" s="103">
        <f t="shared" ref="G28:M28" si="3">SUM(G4:G27)</f>
        <v>4458</v>
      </c>
      <c r="H28" s="103">
        <f>SUM(H4:H27)</f>
        <v>1309</v>
      </c>
      <c r="I28" s="103">
        <f t="shared" si="3"/>
        <v>4294</v>
      </c>
      <c r="J28" s="104">
        <f t="shared" si="3"/>
        <v>10061</v>
      </c>
      <c r="K28" s="105">
        <f>SUM(K4:K27)</f>
        <v>3098172.0791666666</v>
      </c>
      <c r="L28" s="105">
        <f>SUM(L4:L27)</f>
        <v>789500.54083333327</v>
      </c>
      <c r="M28" s="105">
        <f t="shared" si="3"/>
        <v>2014003.4633333334</v>
      </c>
      <c r="N28" s="106">
        <f>SUM(N4:N27)</f>
        <v>5901676.083333333</v>
      </c>
    </row>
    <row r="31" spans="1:15" x14ac:dyDescent="0.2">
      <c r="D31" s="73"/>
      <c r="F31" s="73"/>
      <c r="K31" s="73"/>
    </row>
    <row r="32" spans="1:15" x14ac:dyDescent="0.2">
      <c r="D32" s="73"/>
      <c r="F32" s="73"/>
      <c r="K32" s="73"/>
    </row>
    <row r="33" spans="4:12" x14ac:dyDescent="0.2">
      <c r="D33" s="73"/>
      <c r="F33" s="73"/>
      <c r="K33" s="73"/>
    </row>
    <row r="34" spans="4:12" x14ac:dyDescent="0.2">
      <c r="D34" s="73"/>
      <c r="F34" s="73"/>
      <c r="K34" s="73"/>
    </row>
    <row r="35" spans="4:12" x14ac:dyDescent="0.2">
      <c r="D35" s="73"/>
      <c r="F35" s="73"/>
      <c r="K35" s="73"/>
      <c r="L35" s="39"/>
    </row>
    <row r="36" spans="4:12" x14ac:dyDescent="0.2">
      <c r="D36" s="73"/>
      <c r="F36" s="73"/>
      <c r="K36" s="73"/>
      <c r="L36" s="39"/>
    </row>
    <row r="37" spans="4:12" x14ac:dyDescent="0.2">
      <c r="D37" s="73"/>
      <c r="F37" s="73"/>
      <c r="K37" s="73"/>
      <c r="L37" s="39"/>
    </row>
    <row r="38" spans="4:12" x14ac:dyDescent="0.2">
      <c r="D38" s="73"/>
      <c r="F38" s="73"/>
      <c r="K38" s="73"/>
      <c r="L38" s="39"/>
    </row>
    <row r="39" spans="4:12" x14ac:dyDescent="0.2">
      <c r="D39" s="73"/>
      <c r="F39" s="73"/>
      <c r="K39" s="73"/>
      <c r="L39" s="39"/>
    </row>
    <row r="40" spans="4:12" x14ac:dyDescent="0.2">
      <c r="D40" s="73"/>
      <c r="F40" s="73"/>
      <c r="K40" s="73"/>
      <c r="L40" s="39"/>
    </row>
    <row r="41" spans="4:12" x14ac:dyDescent="0.2">
      <c r="D41" s="73"/>
      <c r="F41" s="73"/>
      <c r="K41" s="73"/>
      <c r="L41" s="39"/>
    </row>
    <row r="42" spans="4:12" x14ac:dyDescent="0.2">
      <c r="D42" s="73"/>
      <c r="F42" s="73"/>
      <c r="K42" s="73"/>
      <c r="L42" s="39"/>
    </row>
    <row r="43" spans="4:12" x14ac:dyDescent="0.2">
      <c r="D43" s="73"/>
      <c r="F43" s="73"/>
      <c r="K43" s="73"/>
      <c r="L43" s="39"/>
    </row>
    <row r="44" spans="4:12" x14ac:dyDescent="0.2">
      <c r="D44" s="73"/>
      <c r="F44" s="73"/>
      <c r="K44" s="73"/>
      <c r="L44" s="39"/>
    </row>
    <row r="45" spans="4:12" x14ac:dyDescent="0.2">
      <c r="D45" s="73"/>
      <c r="F45" s="73"/>
      <c r="K45" s="73"/>
      <c r="L45" s="39"/>
    </row>
    <row r="46" spans="4:12" x14ac:dyDescent="0.2">
      <c r="D46" s="73"/>
      <c r="F46" s="73"/>
      <c r="K46" s="73"/>
      <c r="L46" s="39"/>
    </row>
    <row r="47" spans="4:12" x14ac:dyDescent="0.2">
      <c r="D47" s="73"/>
      <c r="F47" s="73"/>
      <c r="K47" s="73"/>
      <c r="L47" s="39"/>
    </row>
    <row r="48" spans="4:12" x14ac:dyDescent="0.2">
      <c r="D48" s="73"/>
      <c r="F48" s="73"/>
      <c r="K48" s="73"/>
      <c r="L48" s="39"/>
    </row>
    <row r="49" spans="4:12" x14ac:dyDescent="0.2">
      <c r="D49" s="73"/>
      <c r="F49" s="73"/>
      <c r="K49" s="73"/>
      <c r="L49" s="39"/>
    </row>
    <row r="50" spans="4:12" x14ac:dyDescent="0.2">
      <c r="D50" s="73"/>
      <c r="F50" s="73"/>
      <c r="K50" s="73"/>
      <c r="L50" s="39"/>
    </row>
    <row r="51" spans="4:12" x14ac:dyDescent="0.2">
      <c r="D51" s="73"/>
      <c r="F51" s="73"/>
      <c r="K51" s="73"/>
      <c r="L51" s="39"/>
    </row>
    <row r="52" spans="4:12" x14ac:dyDescent="0.2">
      <c r="D52" s="73"/>
      <c r="F52" s="73"/>
      <c r="K52" s="73"/>
      <c r="L52" s="39"/>
    </row>
    <row r="53" spans="4:12" x14ac:dyDescent="0.2">
      <c r="D53" s="73"/>
      <c r="F53" s="73"/>
      <c r="K53" s="73"/>
      <c r="L53" s="39"/>
    </row>
    <row r="54" spans="4:12" x14ac:dyDescent="0.2">
      <c r="D54" s="73"/>
      <c r="F54" s="73"/>
      <c r="K54" s="73"/>
      <c r="L54" s="39"/>
    </row>
    <row r="55" spans="4:12" x14ac:dyDescent="0.2">
      <c r="D55" s="73"/>
      <c r="F55" s="73"/>
      <c r="K55" s="73"/>
      <c r="L55" s="39"/>
    </row>
    <row r="56" spans="4:12" x14ac:dyDescent="0.2">
      <c r="D56" s="73"/>
      <c r="F56" s="73"/>
      <c r="K56" s="73"/>
      <c r="L56" s="39"/>
    </row>
    <row r="57" spans="4:12" x14ac:dyDescent="0.2">
      <c r="D57" s="73"/>
      <c r="F57" s="73"/>
      <c r="K57" s="73"/>
      <c r="L57" s="39"/>
    </row>
    <row r="58" spans="4:12" x14ac:dyDescent="0.2">
      <c r="D58" s="73"/>
      <c r="F58" s="73"/>
      <c r="K58" s="73"/>
      <c r="L58" s="39"/>
    </row>
    <row r="59" spans="4:12" x14ac:dyDescent="0.2">
      <c r="D59" s="73"/>
      <c r="F59" s="73"/>
      <c r="K59" s="73"/>
      <c r="L59" s="39"/>
    </row>
    <row r="60" spans="4:12" x14ac:dyDescent="0.2">
      <c r="D60" s="73"/>
      <c r="F60" s="73"/>
      <c r="K60" s="73"/>
      <c r="L60" s="39"/>
    </row>
    <row r="61" spans="4:12" x14ac:dyDescent="0.2">
      <c r="D61" s="73"/>
      <c r="F61" s="73"/>
      <c r="K61" s="73"/>
      <c r="L61" s="39"/>
    </row>
    <row r="62" spans="4:12" x14ac:dyDescent="0.2">
      <c r="D62" s="73"/>
      <c r="F62" s="73"/>
      <c r="K62" s="73"/>
      <c r="L62" s="39"/>
    </row>
    <row r="63" spans="4:12" x14ac:dyDescent="0.2">
      <c r="D63" s="73"/>
      <c r="F63" s="73"/>
      <c r="K63" s="73"/>
      <c r="L63" s="39"/>
    </row>
    <row r="64" spans="4:12" x14ac:dyDescent="0.2">
      <c r="D64" s="73"/>
      <c r="F64" s="73"/>
      <c r="K64" s="73"/>
      <c r="L64" s="39"/>
    </row>
    <row r="65" spans="4:12" x14ac:dyDescent="0.2">
      <c r="D65" s="73"/>
      <c r="F65" s="73"/>
      <c r="K65" s="73"/>
      <c r="L65" s="39"/>
    </row>
    <row r="66" spans="4:12" x14ac:dyDescent="0.2">
      <c r="D66" s="73"/>
      <c r="F66" s="73"/>
      <c r="K66" s="73"/>
      <c r="L66" s="39"/>
    </row>
    <row r="67" spans="4:12" x14ac:dyDescent="0.2">
      <c r="D67" s="73"/>
      <c r="F67" s="73"/>
      <c r="K67" s="73"/>
      <c r="L67" s="39"/>
    </row>
    <row r="68" spans="4:12" x14ac:dyDescent="0.2">
      <c r="D68" s="73"/>
      <c r="F68" s="73"/>
      <c r="K68" s="73"/>
      <c r="L68" s="39"/>
    </row>
    <row r="69" spans="4:12" x14ac:dyDescent="0.2">
      <c r="D69" s="73"/>
      <c r="F69" s="73"/>
      <c r="K69" s="73"/>
      <c r="L69" s="39"/>
    </row>
    <row r="70" spans="4:12" x14ac:dyDescent="0.2">
      <c r="D70" s="73"/>
      <c r="F70" s="73"/>
      <c r="K70" s="73"/>
      <c r="L70" s="39"/>
    </row>
    <row r="71" spans="4:12" x14ac:dyDescent="0.2">
      <c r="D71" s="73"/>
      <c r="F71" s="73"/>
      <c r="K71" s="73"/>
      <c r="L71" s="39"/>
    </row>
    <row r="72" spans="4:12" x14ac:dyDescent="0.2">
      <c r="D72" s="73"/>
      <c r="F72" s="73"/>
      <c r="K72" s="73"/>
      <c r="L72" s="39"/>
    </row>
    <row r="73" spans="4:12" x14ac:dyDescent="0.2">
      <c r="D73" s="73"/>
      <c r="F73" s="73"/>
      <c r="K73" s="73"/>
      <c r="L73" s="39"/>
    </row>
    <row r="74" spans="4:12" x14ac:dyDescent="0.2">
      <c r="D74" s="73"/>
      <c r="F74" s="73"/>
      <c r="K74" s="73"/>
      <c r="L74" s="39"/>
    </row>
    <row r="75" spans="4:12" x14ac:dyDescent="0.2">
      <c r="D75" s="73"/>
      <c r="F75" s="73"/>
      <c r="K75" s="73"/>
      <c r="L75" s="39"/>
    </row>
    <row r="76" spans="4:12" x14ac:dyDescent="0.2">
      <c r="D76" s="73"/>
      <c r="F76" s="73"/>
      <c r="K76" s="73"/>
      <c r="L76" s="39"/>
    </row>
    <row r="77" spans="4:12" x14ac:dyDescent="0.2">
      <c r="D77" s="73"/>
      <c r="F77" s="73"/>
      <c r="K77" s="73"/>
      <c r="L77" s="39"/>
    </row>
    <row r="78" spans="4:12" x14ac:dyDescent="0.2">
      <c r="D78" s="73"/>
      <c r="F78" s="73"/>
      <c r="K78" s="73"/>
      <c r="L78" s="39"/>
    </row>
    <row r="79" spans="4:12" x14ac:dyDescent="0.2">
      <c r="D79" s="73"/>
      <c r="F79" s="73"/>
      <c r="K79" s="73"/>
      <c r="L79" s="39"/>
    </row>
    <row r="80" spans="4:12" x14ac:dyDescent="0.2">
      <c r="D80" s="73"/>
      <c r="F80" s="73"/>
      <c r="K80" s="73"/>
      <c r="L80" s="39"/>
    </row>
    <row r="81" spans="4:12" x14ac:dyDescent="0.2">
      <c r="D81" s="73"/>
      <c r="F81" s="73"/>
      <c r="K81" s="73"/>
      <c r="L81" s="39"/>
    </row>
    <row r="82" spans="4:12" x14ac:dyDescent="0.2">
      <c r="D82" s="73"/>
      <c r="F82" s="73"/>
      <c r="K82" s="73"/>
      <c r="L82" s="39"/>
    </row>
    <row r="83" spans="4:12" x14ac:dyDescent="0.2">
      <c r="D83" s="73"/>
      <c r="F83" s="73"/>
      <c r="K83" s="73"/>
      <c r="L83" s="39"/>
    </row>
    <row r="84" spans="4:12" x14ac:dyDescent="0.2">
      <c r="D84" s="73"/>
      <c r="F84" s="73"/>
      <c r="K84" s="73"/>
      <c r="L84" s="39"/>
    </row>
    <row r="85" spans="4:12" x14ac:dyDescent="0.2">
      <c r="D85" s="73"/>
      <c r="F85" s="73"/>
      <c r="K85" s="73"/>
      <c r="L85" s="39"/>
    </row>
    <row r="86" spans="4:12" x14ac:dyDescent="0.2">
      <c r="D86" s="73"/>
      <c r="F86" s="73"/>
      <c r="K86" s="73"/>
      <c r="L86" s="39"/>
    </row>
    <row r="87" spans="4:12" x14ac:dyDescent="0.2">
      <c r="D87" s="73"/>
      <c r="F87" s="73"/>
      <c r="K87" s="73"/>
      <c r="L87" s="39"/>
    </row>
    <row r="88" spans="4:12" x14ac:dyDescent="0.2">
      <c r="D88" s="73"/>
      <c r="F88" s="73"/>
      <c r="K88" s="73"/>
      <c r="L88" s="39"/>
    </row>
    <row r="89" spans="4:12" x14ac:dyDescent="0.2">
      <c r="D89" s="73"/>
      <c r="F89" s="73"/>
      <c r="K89" s="73"/>
      <c r="L89" s="39"/>
    </row>
    <row r="90" spans="4:12" x14ac:dyDescent="0.2">
      <c r="D90" s="73"/>
      <c r="F90" s="73"/>
      <c r="K90" s="73"/>
      <c r="L90" s="39"/>
    </row>
    <row r="91" spans="4:12" x14ac:dyDescent="0.2">
      <c r="D91" s="73"/>
      <c r="F91" s="73"/>
      <c r="K91" s="73"/>
      <c r="L91" s="39"/>
    </row>
    <row r="92" spans="4:12" x14ac:dyDescent="0.2">
      <c r="D92" s="73"/>
      <c r="F92" s="73"/>
      <c r="K92" s="73"/>
      <c r="L92" s="39"/>
    </row>
    <row r="93" spans="4:12" x14ac:dyDescent="0.2">
      <c r="D93" s="73"/>
      <c r="F93" s="73"/>
      <c r="K93" s="73"/>
      <c r="L93" s="39"/>
    </row>
    <row r="94" spans="4:12" x14ac:dyDescent="0.2">
      <c r="D94" s="73"/>
      <c r="F94" s="73"/>
      <c r="K94" s="73"/>
      <c r="L94" s="39"/>
    </row>
    <row r="95" spans="4:12" x14ac:dyDescent="0.2">
      <c r="D95" s="73"/>
      <c r="F95" s="73"/>
      <c r="K95" s="73"/>
      <c r="L95" s="39"/>
    </row>
    <row r="96" spans="4:12" x14ac:dyDescent="0.2">
      <c r="D96" s="73"/>
      <c r="F96" s="73"/>
      <c r="K96" s="73"/>
      <c r="L96" s="39"/>
    </row>
    <row r="97" spans="4:12" x14ac:dyDescent="0.2">
      <c r="D97" s="73"/>
      <c r="F97" s="73"/>
      <c r="K97" s="73"/>
      <c r="L97" s="39"/>
    </row>
    <row r="98" spans="4:12" x14ac:dyDescent="0.2">
      <c r="D98" s="73"/>
      <c r="F98" s="73"/>
      <c r="K98" s="73"/>
      <c r="L98" s="39"/>
    </row>
    <row r="99" spans="4:12" x14ac:dyDescent="0.2">
      <c r="D99" s="73"/>
      <c r="F99" s="73"/>
      <c r="K99" s="73"/>
      <c r="L99" s="39"/>
    </row>
    <row r="100" spans="4:12" x14ac:dyDescent="0.2">
      <c r="D100" s="73"/>
      <c r="F100" s="73"/>
      <c r="K100" s="73"/>
      <c r="L100" s="39"/>
    </row>
    <row r="101" spans="4:12" x14ac:dyDescent="0.2">
      <c r="D101" s="73"/>
      <c r="F101" s="73"/>
      <c r="K101" s="73"/>
      <c r="L101" s="39"/>
    </row>
    <row r="102" spans="4:12" x14ac:dyDescent="0.2">
      <c r="D102" s="73"/>
      <c r="F102" s="73"/>
      <c r="K102" s="73"/>
      <c r="L102" s="39"/>
    </row>
    <row r="103" spans="4:12" x14ac:dyDescent="0.2">
      <c r="K103" s="73"/>
      <c r="L103" s="39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zoomScale="90" zoomScaleNormal="90" workbookViewId="0">
      <pane xSplit="2" ySplit="3" topLeftCell="C80" activePane="bottomRight" state="frozen"/>
      <selection pane="topRight" activeCell="C1" sqref="C1"/>
      <selection pane="bottomLeft" activeCell="A4" sqref="A4"/>
      <selection pane="bottomRight" activeCell="C31" sqref="C31:M105"/>
    </sheetView>
  </sheetViews>
  <sheetFormatPr defaultRowHeight="15" x14ac:dyDescent="0.2"/>
  <cols>
    <col min="2" max="2" width="12.44140625" customWidth="1"/>
    <col min="3" max="5" width="9" bestFit="1" customWidth="1"/>
    <col min="6" max="6" width="12.44140625" bestFit="1" customWidth="1"/>
    <col min="7" max="7" width="12.77734375" customWidth="1"/>
    <col min="8" max="10" width="9" bestFit="1" customWidth="1"/>
    <col min="11" max="11" width="14.44140625" customWidth="1"/>
    <col min="12" max="12" width="10.5546875" customWidth="1"/>
    <col min="13" max="13" width="11.6640625" customWidth="1"/>
    <col min="14" max="14" width="12.44140625" customWidth="1"/>
  </cols>
  <sheetData>
    <row r="1" spans="1:16" ht="15.75" x14ac:dyDescent="0.25">
      <c r="D1" s="13" t="s">
        <v>100</v>
      </c>
    </row>
    <row r="2" spans="1:16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6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6" x14ac:dyDescent="0.2">
      <c r="A4" s="4">
        <v>1</v>
      </c>
      <c r="B4" s="15" t="s">
        <v>4</v>
      </c>
      <c r="C4" s="73">
        <v>42</v>
      </c>
      <c r="D4" s="73">
        <v>37</v>
      </c>
      <c r="E4" s="73">
        <v>141</v>
      </c>
      <c r="F4" s="95">
        <f>SUM(C4:E4)</f>
        <v>220</v>
      </c>
      <c r="G4" s="73">
        <v>24</v>
      </c>
      <c r="H4" s="73">
        <v>19</v>
      </c>
      <c r="I4" s="73">
        <v>89</v>
      </c>
      <c r="J4" s="95">
        <f>SUM(G4:I4)</f>
        <v>132</v>
      </c>
      <c r="K4" s="39">
        <v>9781.4166700000005</v>
      </c>
      <c r="L4" s="39">
        <v>8688.9074999999993</v>
      </c>
      <c r="M4" s="39">
        <v>30145.342499999999</v>
      </c>
      <c r="N4" s="98">
        <f>SUM(K4:M4)</f>
        <v>48615.666669999999</v>
      </c>
      <c r="O4" s="121"/>
      <c r="P4" s="122"/>
    </row>
    <row r="5" spans="1:16" x14ac:dyDescent="0.2">
      <c r="A5" s="4">
        <v>2</v>
      </c>
      <c r="B5" s="15" t="s">
        <v>5</v>
      </c>
      <c r="C5" s="73">
        <v>106</v>
      </c>
      <c r="D5" s="73">
        <v>68</v>
      </c>
      <c r="E5" s="73">
        <v>251</v>
      </c>
      <c r="F5" s="95">
        <f t="shared" ref="F5:F27" si="0">SUM(C5:E5)</f>
        <v>425</v>
      </c>
      <c r="G5" s="73">
        <v>64</v>
      </c>
      <c r="H5" s="73">
        <v>39</v>
      </c>
      <c r="I5" s="73">
        <v>144</v>
      </c>
      <c r="J5" s="95">
        <f t="shared" ref="J5:J27" si="1">SUM(G5:I5)</f>
        <v>247</v>
      </c>
      <c r="K5" s="39">
        <v>42412.651700000002</v>
      </c>
      <c r="L5" s="39">
        <v>22914.688300000002</v>
      </c>
      <c r="M5" s="39">
        <v>73825.840800000005</v>
      </c>
      <c r="N5" s="98">
        <f t="shared" ref="N5:N26" si="2">SUM(K5:M5)</f>
        <v>139153.1808</v>
      </c>
      <c r="O5" s="121"/>
      <c r="P5" s="122"/>
    </row>
    <row r="6" spans="1:16" x14ac:dyDescent="0.2">
      <c r="A6" s="4">
        <v>3</v>
      </c>
      <c r="B6" s="15" t="s">
        <v>6</v>
      </c>
      <c r="C6" s="73">
        <v>907</v>
      </c>
      <c r="D6" s="73">
        <v>328</v>
      </c>
      <c r="E6" s="73">
        <v>1278</v>
      </c>
      <c r="F6" s="95">
        <f t="shared" si="0"/>
        <v>2513</v>
      </c>
      <c r="G6" s="73">
        <v>512</v>
      </c>
      <c r="H6" s="73">
        <v>186</v>
      </c>
      <c r="I6" s="73">
        <v>762</v>
      </c>
      <c r="J6" s="95">
        <f t="shared" si="1"/>
        <v>1460</v>
      </c>
      <c r="K6" s="39">
        <v>416331.402</v>
      </c>
      <c r="L6" s="39">
        <v>130767.477</v>
      </c>
      <c r="M6" s="39">
        <v>432540.05200000003</v>
      </c>
      <c r="N6" s="98">
        <f t="shared" si="2"/>
        <v>979638.93099999998</v>
      </c>
      <c r="O6" s="121"/>
      <c r="P6" s="122"/>
    </row>
    <row r="7" spans="1:16" x14ac:dyDescent="0.2">
      <c r="A7" s="4">
        <v>4</v>
      </c>
      <c r="B7" s="15" t="s">
        <v>7</v>
      </c>
      <c r="C7" s="73">
        <v>30</v>
      </c>
      <c r="D7" s="73">
        <v>20</v>
      </c>
      <c r="E7" s="73">
        <v>119</v>
      </c>
      <c r="F7" s="95">
        <f t="shared" si="0"/>
        <v>169</v>
      </c>
      <c r="G7" s="73">
        <v>18</v>
      </c>
      <c r="H7" s="73">
        <v>10</v>
      </c>
      <c r="I7" s="73">
        <v>72</v>
      </c>
      <c r="J7" s="95">
        <f t="shared" si="1"/>
        <v>100</v>
      </c>
      <c r="K7" s="39">
        <v>12664.914199999999</v>
      </c>
      <c r="L7" s="39">
        <v>6725.5066699999998</v>
      </c>
      <c r="M7" s="39">
        <v>33903.230799999998</v>
      </c>
      <c r="N7" s="98">
        <f t="shared" si="2"/>
        <v>53293.651669999992</v>
      </c>
      <c r="O7" s="121"/>
      <c r="P7" s="122"/>
    </row>
    <row r="8" spans="1:16" x14ac:dyDescent="0.2">
      <c r="A8" s="4">
        <v>5</v>
      </c>
      <c r="B8" s="15" t="s">
        <v>8</v>
      </c>
      <c r="C8" s="73">
        <v>55</v>
      </c>
      <c r="D8" s="73">
        <v>18</v>
      </c>
      <c r="E8" s="73">
        <v>88</v>
      </c>
      <c r="F8" s="95">
        <f t="shared" si="0"/>
        <v>161</v>
      </c>
      <c r="G8" s="73">
        <v>33</v>
      </c>
      <c r="H8" s="73">
        <v>13</v>
      </c>
      <c r="I8" s="73">
        <v>52</v>
      </c>
      <c r="J8" s="95">
        <f t="shared" si="1"/>
        <v>98</v>
      </c>
      <c r="K8" s="39">
        <v>16843.471699999998</v>
      </c>
      <c r="L8" s="39">
        <v>4843.5074999999997</v>
      </c>
      <c r="M8" s="39">
        <v>17931.127499999999</v>
      </c>
      <c r="N8" s="98">
        <f t="shared" si="2"/>
        <v>39618.106699999997</v>
      </c>
      <c r="O8" s="121"/>
      <c r="P8" s="122"/>
    </row>
    <row r="9" spans="1:16" x14ac:dyDescent="0.2">
      <c r="A9" s="4">
        <v>6</v>
      </c>
      <c r="B9" s="15" t="s">
        <v>9</v>
      </c>
      <c r="C9" s="73">
        <v>23</v>
      </c>
      <c r="D9" s="73">
        <v>44</v>
      </c>
      <c r="E9" s="73">
        <v>176</v>
      </c>
      <c r="F9" s="95">
        <f t="shared" si="0"/>
        <v>243</v>
      </c>
      <c r="G9" s="73">
        <v>13</v>
      </c>
      <c r="H9" s="73">
        <v>23</v>
      </c>
      <c r="I9" s="73">
        <v>112</v>
      </c>
      <c r="J9" s="95">
        <f t="shared" si="1"/>
        <v>148</v>
      </c>
      <c r="K9" s="39">
        <v>12777.407499999999</v>
      </c>
      <c r="L9" s="39">
        <v>14792.136699999999</v>
      </c>
      <c r="M9" s="39">
        <v>43729.2808</v>
      </c>
      <c r="N9" s="98">
        <f t="shared" si="2"/>
        <v>71298.824999999997</v>
      </c>
      <c r="O9" s="121"/>
      <c r="P9" s="122"/>
    </row>
    <row r="10" spans="1:16" x14ac:dyDescent="0.2">
      <c r="A10" s="4">
        <v>7</v>
      </c>
      <c r="B10" s="15" t="s">
        <v>10</v>
      </c>
      <c r="C10" s="73">
        <v>94</v>
      </c>
      <c r="D10" s="73">
        <v>65</v>
      </c>
      <c r="E10" s="73">
        <v>114</v>
      </c>
      <c r="F10" s="95">
        <f t="shared" si="0"/>
        <v>273</v>
      </c>
      <c r="G10" s="73">
        <v>53</v>
      </c>
      <c r="H10" s="73">
        <v>36</v>
      </c>
      <c r="I10" s="73">
        <v>70</v>
      </c>
      <c r="J10" s="95">
        <f t="shared" si="1"/>
        <v>159</v>
      </c>
      <c r="K10" s="39">
        <v>38494.3217</v>
      </c>
      <c r="L10" s="39">
        <v>21207.842499999999</v>
      </c>
      <c r="M10" s="39">
        <v>31589.750800000002</v>
      </c>
      <c r="N10" s="98">
        <f t="shared" si="2"/>
        <v>91291.915000000008</v>
      </c>
      <c r="O10" s="121"/>
      <c r="P10" s="122"/>
    </row>
    <row r="11" spans="1:16" x14ac:dyDescent="0.2">
      <c r="A11" s="4">
        <v>8</v>
      </c>
      <c r="B11" s="15" t="s">
        <v>11</v>
      </c>
      <c r="C11" s="73">
        <v>141</v>
      </c>
      <c r="D11" s="73">
        <v>23</v>
      </c>
      <c r="E11" s="73">
        <v>247</v>
      </c>
      <c r="F11" s="95">
        <f t="shared" si="0"/>
        <v>411</v>
      </c>
      <c r="G11" s="73">
        <v>86</v>
      </c>
      <c r="H11" s="73">
        <v>14</v>
      </c>
      <c r="I11" s="73">
        <v>151</v>
      </c>
      <c r="J11" s="95">
        <f t="shared" si="1"/>
        <v>251</v>
      </c>
      <c r="K11" s="39">
        <v>55139.684200000003</v>
      </c>
      <c r="L11" s="39">
        <v>10211.1317</v>
      </c>
      <c r="M11" s="39">
        <v>80174.282500000001</v>
      </c>
      <c r="N11" s="98">
        <f>SUM(K11:M11)</f>
        <v>145525.09840000002</v>
      </c>
      <c r="O11" s="121"/>
      <c r="P11" s="122"/>
    </row>
    <row r="12" spans="1:16" x14ac:dyDescent="0.2">
      <c r="A12" s="4">
        <v>9</v>
      </c>
      <c r="B12" s="15" t="s">
        <v>12</v>
      </c>
      <c r="C12" s="73">
        <v>42</v>
      </c>
      <c r="D12" s="73">
        <v>8</v>
      </c>
      <c r="E12" s="73">
        <v>153</v>
      </c>
      <c r="F12" s="95">
        <f t="shared" si="0"/>
        <v>203</v>
      </c>
      <c r="G12" s="73">
        <v>24</v>
      </c>
      <c r="H12" s="73">
        <v>6</v>
      </c>
      <c r="I12" s="73">
        <v>92</v>
      </c>
      <c r="J12" s="95">
        <f t="shared" si="1"/>
        <v>122</v>
      </c>
      <c r="K12" s="39">
        <v>15258.5767</v>
      </c>
      <c r="L12" s="39">
        <v>1974.00667</v>
      </c>
      <c r="M12" s="39">
        <v>35424.436699999998</v>
      </c>
      <c r="N12" s="98">
        <f t="shared" si="2"/>
        <v>52657.020069999999</v>
      </c>
      <c r="O12" s="121"/>
      <c r="P12" s="122"/>
    </row>
    <row r="13" spans="1:16" x14ac:dyDescent="0.2">
      <c r="A13" s="4">
        <v>10</v>
      </c>
      <c r="B13" s="15" t="s">
        <v>13</v>
      </c>
      <c r="C13" s="73">
        <v>100</v>
      </c>
      <c r="D13" s="73">
        <v>30</v>
      </c>
      <c r="E13" s="73">
        <v>212</v>
      </c>
      <c r="F13" s="95">
        <f t="shared" si="0"/>
        <v>342</v>
      </c>
      <c r="G13" s="73">
        <v>55</v>
      </c>
      <c r="H13" s="73">
        <v>19</v>
      </c>
      <c r="I13" s="73">
        <v>127</v>
      </c>
      <c r="J13" s="95">
        <f t="shared" si="1"/>
        <v>201</v>
      </c>
      <c r="K13" s="39">
        <v>30859.692500000001</v>
      </c>
      <c r="L13" s="39">
        <v>9623.9866700000002</v>
      </c>
      <c r="M13" s="39">
        <v>57204.387499999997</v>
      </c>
      <c r="N13" s="98">
        <f t="shared" si="2"/>
        <v>97688.06667</v>
      </c>
      <c r="O13" s="121"/>
      <c r="P13" s="122"/>
    </row>
    <row r="14" spans="1:16" x14ac:dyDescent="0.2">
      <c r="A14" s="4">
        <v>11</v>
      </c>
      <c r="B14" s="15" t="s">
        <v>14</v>
      </c>
      <c r="C14" s="73">
        <v>2</v>
      </c>
      <c r="D14" s="73">
        <v>7</v>
      </c>
      <c r="E14" s="73">
        <v>25</v>
      </c>
      <c r="F14" s="95">
        <f t="shared" si="0"/>
        <v>34</v>
      </c>
      <c r="G14" s="73">
        <v>2</v>
      </c>
      <c r="H14" s="73">
        <v>5</v>
      </c>
      <c r="I14" s="73">
        <v>16</v>
      </c>
      <c r="J14" s="95">
        <f t="shared" si="1"/>
        <v>23</v>
      </c>
      <c r="K14" s="39">
        <v>635.52666699999997</v>
      </c>
      <c r="L14" s="39">
        <v>814.58</v>
      </c>
      <c r="M14" s="39">
        <v>3103.5116699999999</v>
      </c>
      <c r="N14" s="98">
        <f t="shared" si="2"/>
        <v>4553.6183369999999</v>
      </c>
      <c r="O14" s="121"/>
      <c r="P14" s="122"/>
    </row>
    <row r="15" spans="1:16" x14ac:dyDescent="0.2">
      <c r="A15" s="4">
        <v>12</v>
      </c>
      <c r="B15" s="15" t="s">
        <v>15</v>
      </c>
      <c r="C15" s="73">
        <v>130</v>
      </c>
      <c r="D15" s="73">
        <v>128</v>
      </c>
      <c r="E15" s="73">
        <v>281</v>
      </c>
      <c r="F15" s="95">
        <f t="shared" si="0"/>
        <v>539</v>
      </c>
      <c r="G15" s="73">
        <v>75</v>
      </c>
      <c r="H15" s="73">
        <v>67</v>
      </c>
      <c r="I15" s="73">
        <v>174</v>
      </c>
      <c r="J15" s="95">
        <f t="shared" si="1"/>
        <v>316</v>
      </c>
      <c r="K15" s="39">
        <v>46040.084999999999</v>
      </c>
      <c r="L15" s="39">
        <v>42981.076699999998</v>
      </c>
      <c r="M15" s="39">
        <v>75927.962499999994</v>
      </c>
      <c r="N15" s="98">
        <f t="shared" si="2"/>
        <v>164949.12419999999</v>
      </c>
      <c r="O15" s="121"/>
      <c r="P15" s="122"/>
    </row>
    <row r="16" spans="1:16" x14ac:dyDescent="0.2">
      <c r="A16" s="4">
        <v>13</v>
      </c>
      <c r="B16" s="15" t="s">
        <v>16</v>
      </c>
      <c r="C16" s="73">
        <v>217</v>
      </c>
      <c r="D16" s="73">
        <v>57</v>
      </c>
      <c r="E16" s="73">
        <v>314</v>
      </c>
      <c r="F16" s="95">
        <f t="shared" si="0"/>
        <v>588</v>
      </c>
      <c r="G16" s="73">
        <v>128</v>
      </c>
      <c r="H16" s="73">
        <v>28</v>
      </c>
      <c r="I16" s="73">
        <v>177</v>
      </c>
      <c r="J16" s="95">
        <f t="shared" si="1"/>
        <v>333</v>
      </c>
      <c r="K16" s="39">
        <v>132571.06400000001</v>
      </c>
      <c r="L16" s="39">
        <v>26471.8567</v>
      </c>
      <c r="M16" s="39">
        <v>130859.798</v>
      </c>
      <c r="N16" s="98">
        <f t="shared" si="2"/>
        <v>289902.71870000003</v>
      </c>
      <c r="O16" s="121"/>
      <c r="P16" s="122"/>
    </row>
    <row r="17" spans="1:16" x14ac:dyDescent="0.2">
      <c r="A17" s="4">
        <v>14</v>
      </c>
      <c r="B17" s="15" t="s">
        <v>17</v>
      </c>
      <c r="C17" s="73">
        <v>10</v>
      </c>
      <c r="D17" s="73">
        <v>14</v>
      </c>
      <c r="E17" s="73">
        <v>29</v>
      </c>
      <c r="F17" s="95">
        <f t="shared" si="0"/>
        <v>53</v>
      </c>
      <c r="G17" s="73">
        <v>7</v>
      </c>
      <c r="H17" s="73">
        <v>9</v>
      </c>
      <c r="I17" s="73">
        <v>18</v>
      </c>
      <c r="J17" s="95">
        <f t="shared" si="1"/>
        <v>34</v>
      </c>
      <c r="K17" s="39">
        <v>1703.88833</v>
      </c>
      <c r="L17" s="39">
        <v>2899.1733300000001</v>
      </c>
      <c r="M17" s="39">
        <v>4115.7674999999999</v>
      </c>
      <c r="N17" s="98">
        <f t="shared" si="2"/>
        <v>8718.8291600000011</v>
      </c>
      <c r="O17" s="121"/>
      <c r="P17" s="122"/>
    </row>
    <row r="18" spans="1:16" x14ac:dyDescent="0.2">
      <c r="A18" s="4">
        <v>15</v>
      </c>
      <c r="B18" s="15" t="s">
        <v>18</v>
      </c>
      <c r="C18" s="73">
        <v>442</v>
      </c>
      <c r="D18" s="73">
        <v>181</v>
      </c>
      <c r="E18" s="73">
        <v>469</v>
      </c>
      <c r="F18" s="95">
        <f t="shared" si="0"/>
        <v>1092</v>
      </c>
      <c r="G18" s="73">
        <v>252</v>
      </c>
      <c r="H18" s="73">
        <v>87</v>
      </c>
      <c r="I18" s="73">
        <v>296</v>
      </c>
      <c r="J18" s="95">
        <f t="shared" si="1"/>
        <v>635</v>
      </c>
      <c r="K18" s="39">
        <v>232407.60800000001</v>
      </c>
      <c r="L18" s="39">
        <v>77527.904999999999</v>
      </c>
      <c r="M18" s="39">
        <v>168664.90299999999</v>
      </c>
      <c r="N18" s="98">
        <f t="shared" si="2"/>
        <v>478600.41600000003</v>
      </c>
      <c r="O18" s="121"/>
      <c r="P18" s="122"/>
    </row>
    <row r="19" spans="1:16" x14ac:dyDescent="0.2">
      <c r="A19" s="4">
        <v>16</v>
      </c>
      <c r="B19" s="15" t="s">
        <v>19</v>
      </c>
      <c r="C19" s="73">
        <v>1054</v>
      </c>
      <c r="D19" s="73">
        <v>251</v>
      </c>
      <c r="E19" s="73">
        <v>870</v>
      </c>
      <c r="F19" s="95">
        <f t="shared" si="0"/>
        <v>2175</v>
      </c>
      <c r="G19" s="73">
        <v>589</v>
      </c>
      <c r="H19" s="73">
        <v>146</v>
      </c>
      <c r="I19" s="73">
        <v>507</v>
      </c>
      <c r="J19" s="95">
        <f t="shared" si="1"/>
        <v>1242</v>
      </c>
      <c r="K19" s="39">
        <v>476565.77600000001</v>
      </c>
      <c r="L19" s="39">
        <v>91800.767500000002</v>
      </c>
      <c r="M19" s="39">
        <v>267503.50199999998</v>
      </c>
      <c r="N19" s="98">
        <f t="shared" si="2"/>
        <v>835870.04550000001</v>
      </c>
      <c r="O19" s="121"/>
      <c r="P19" s="122"/>
    </row>
    <row r="20" spans="1:16" x14ac:dyDescent="0.2">
      <c r="A20" s="4">
        <v>17</v>
      </c>
      <c r="B20" s="15" t="s">
        <v>20</v>
      </c>
      <c r="C20" s="73">
        <v>10</v>
      </c>
      <c r="D20" s="73">
        <v>11</v>
      </c>
      <c r="E20" s="73">
        <v>58</v>
      </c>
      <c r="F20" s="95">
        <f t="shared" si="0"/>
        <v>79</v>
      </c>
      <c r="G20" s="73">
        <v>5</v>
      </c>
      <c r="H20" s="73">
        <v>6</v>
      </c>
      <c r="I20" s="73">
        <v>39</v>
      </c>
      <c r="J20" s="95">
        <f t="shared" si="1"/>
        <v>50</v>
      </c>
      <c r="K20" s="39">
        <v>2110.29</v>
      </c>
      <c r="L20" s="39">
        <v>2741.7433299999998</v>
      </c>
      <c r="M20" s="39">
        <v>9378.0266699999993</v>
      </c>
      <c r="N20" s="98">
        <f t="shared" si="2"/>
        <v>14230.06</v>
      </c>
      <c r="O20" s="121"/>
      <c r="P20" s="122"/>
    </row>
    <row r="21" spans="1:16" x14ac:dyDescent="0.2">
      <c r="A21" s="4">
        <v>18</v>
      </c>
      <c r="B21" s="15" t="s">
        <v>21</v>
      </c>
      <c r="C21" s="73">
        <v>83</v>
      </c>
      <c r="D21" s="73">
        <v>49</v>
      </c>
      <c r="E21" s="73">
        <v>140</v>
      </c>
      <c r="F21" s="95">
        <f t="shared" si="0"/>
        <v>272</v>
      </c>
      <c r="G21" s="73">
        <v>42</v>
      </c>
      <c r="H21" s="73">
        <v>28</v>
      </c>
      <c r="I21" s="73">
        <v>78</v>
      </c>
      <c r="J21" s="95">
        <f t="shared" si="1"/>
        <v>148</v>
      </c>
      <c r="K21" s="39">
        <v>18312.84</v>
      </c>
      <c r="L21" s="39">
        <v>11574.8858</v>
      </c>
      <c r="M21" s="39">
        <v>24925.008300000001</v>
      </c>
      <c r="N21" s="98">
        <f t="shared" si="2"/>
        <v>54812.734100000001</v>
      </c>
      <c r="O21" s="121"/>
      <c r="P21" s="122"/>
    </row>
    <row r="22" spans="1:16" x14ac:dyDescent="0.2">
      <c r="A22" s="4">
        <v>19</v>
      </c>
      <c r="B22" s="15" t="s">
        <v>22</v>
      </c>
      <c r="C22" s="73">
        <v>64</v>
      </c>
      <c r="D22" s="73">
        <v>10</v>
      </c>
      <c r="E22" s="73">
        <v>186</v>
      </c>
      <c r="F22" s="95">
        <f t="shared" si="0"/>
        <v>260</v>
      </c>
      <c r="G22" s="73">
        <v>35</v>
      </c>
      <c r="H22" s="73">
        <v>7</v>
      </c>
      <c r="I22" s="73">
        <v>101</v>
      </c>
      <c r="J22" s="95">
        <f t="shared" si="1"/>
        <v>143</v>
      </c>
      <c r="K22" s="39">
        <v>20029.674200000001</v>
      </c>
      <c r="L22" s="39">
        <v>3466.37417</v>
      </c>
      <c r="M22" s="39">
        <v>41513.051700000004</v>
      </c>
      <c r="N22" s="98">
        <f t="shared" si="2"/>
        <v>65009.10007</v>
      </c>
      <c r="O22" s="121"/>
      <c r="P22" s="122"/>
    </row>
    <row r="23" spans="1:16" x14ac:dyDescent="0.2">
      <c r="A23" s="4">
        <v>20</v>
      </c>
      <c r="B23" s="15" t="s">
        <v>23</v>
      </c>
      <c r="C23" s="73">
        <v>3</v>
      </c>
      <c r="D23" s="73">
        <v>10</v>
      </c>
      <c r="E23" s="73">
        <v>89</v>
      </c>
      <c r="F23" s="95">
        <f t="shared" si="0"/>
        <v>102</v>
      </c>
      <c r="G23" s="73">
        <v>2</v>
      </c>
      <c r="H23" s="73">
        <v>6</v>
      </c>
      <c r="I23" s="73">
        <v>62</v>
      </c>
      <c r="J23" s="95">
        <f t="shared" si="1"/>
        <v>70</v>
      </c>
      <c r="K23" s="39">
        <v>951.90333299999998</v>
      </c>
      <c r="L23" s="39">
        <v>3165.5</v>
      </c>
      <c r="M23" s="39">
        <v>22869.979200000002</v>
      </c>
      <c r="N23" s="98">
        <f t="shared" si="2"/>
        <v>26987.382533000004</v>
      </c>
      <c r="O23" s="121"/>
      <c r="P23" s="122"/>
    </row>
    <row r="24" spans="1:16" x14ac:dyDescent="0.2">
      <c r="A24" s="4">
        <v>21</v>
      </c>
      <c r="B24" s="15" t="s">
        <v>24</v>
      </c>
      <c r="C24" s="73">
        <v>78</v>
      </c>
      <c r="D24" s="73">
        <v>51</v>
      </c>
      <c r="E24" s="73">
        <v>241</v>
      </c>
      <c r="F24" s="95">
        <f t="shared" si="0"/>
        <v>370</v>
      </c>
      <c r="G24" s="73">
        <v>38</v>
      </c>
      <c r="H24" s="73">
        <v>32</v>
      </c>
      <c r="I24" s="73">
        <v>146</v>
      </c>
      <c r="J24" s="95">
        <f t="shared" si="1"/>
        <v>216</v>
      </c>
      <c r="K24" s="39">
        <v>21472.186699999998</v>
      </c>
      <c r="L24" s="39">
        <v>13461.5</v>
      </c>
      <c r="M24" s="39">
        <v>51075.6567</v>
      </c>
      <c r="N24" s="98">
        <f t="shared" si="2"/>
        <v>86009.343399999998</v>
      </c>
      <c r="O24" s="121"/>
      <c r="P24" s="122"/>
    </row>
    <row r="25" spans="1:16" x14ac:dyDescent="0.2">
      <c r="A25" s="4">
        <v>22</v>
      </c>
      <c r="B25" s="15" t="s">
        <v>25</v>
      </c>
      <c r="C25" s="73">
        <v>106</v>
      </c>
      <c r="D25" s="73">
        <v>43</v>
      </c>
      <c r="E25" s="73">
        <v>261</v>
      </c>
      <c r="F25" s="95">
        <f t="shared" si="0"/>
        <v>410</v>
      </c>
      <c r="G25" s="73">
        <v>62</v>
      </c>
      <c r="H25" s="73">
        <v>27</v>
      </c>
      <c r="I25" s="73">
        <v>172</v>
      </c>
      <c r="J25" s="95">
        <f t="shared" si="1"/>
        <v>261</v>
      </c>
      <c r="K25" s="39">
        <v>33990.71</v>
      </c>
      <c r="L25" s="39">
        <v>10284.841700000001</v>
      </c>
      <c r="M25" s="39">
        <v>47654.739200000004</v>
      </c>
      <c r="N25" s="98">
        <f t="shared" si="2"/>
        <v>91930.290899999993</v>
      </c>
      <c r="O25" s="121"/>
      <c r="P25" s="122"/>
    </row>
    <row r="26" spans="1:16" x14ac:dyDescent="0.2">
      <c r="A26" s="4">
        <v>23</v>
      </c>
      <c r="B26" s="15" t="s">
        <v>26</v>
      </c>
      <c r="C26" s="73">
        <v>15</v>
      </c>
      <c r="D26" s="73">
        <v>9</v>
      </c>
      <c r="E26" s="73">
        <v>119</v>
      </c>
      <c r="F26" s="95">
        <f t="shared" si="0"/>
        <v>143</v>
      </c>
      <c r="G26" s="73">
        <v>8</v>
      </c>
      <c r="H26" s="73">
        <v>5</v>
      </c>
      <c r="I26" s="73">
        <v>71</v>
      </c>
      <c r="J26" s="95">
        <f t="shared" si="1"/>
        <v>84</v>
      </c>
      <c r="K26" s="39">
        <v>3641.9933299999998</v>
      </c>
      <c r="L26" s="39">
        <v>2526.1925000000001</v>
      </c>
      <c r="M26" s="39">
        <v>26417.040000000001</v>
      </c>
      <c r="N26" s="98">
        <f t="shared" si="2"/>
        <v>32585.225830000003</v>
      </c>
      <c r="O26" s="121"/>
      <c r="P26" s="122"/>
    </row>
    <row r="27" spans="1:16" x14ac:dyDescent="0.2">
      <c r="A27" s="4">
        <v>30</v>
      </c>
      <c r="B27" s="15" t="s">
        <v>27</v>
      </c>
      <c r="C27" s="73">
        <v>3148</v>
      </c>
      <c r="D27" s="73">
        <v>712</v>
      </c>
      <c r="E27" s="73">
        <v>1107</v>
      </c>
      <c r="F27" s="95">
        <f t="shared" si="0"/>
        <v>4967</v>
      </c>
      <c r="G27" s="73">
        <v>1950</v>
      </c>
      <c r="H27" s="73">
        <v>435</v>
      </c>
      <c r="I27" s="73">
        <v>673</v>
      </c>
      <c r="J27" s="95">
        <f t="shared" si="1"/>
        <v>3058</v>
      </c>
      <c r="K27" s="39">
        <v>1338668.46</v>
      </c>
      <c r="L27" s="39">
        <v>258118.098</v>
      </c>
      <c r="M27" s="39">
        <v>320232.337</v>
      </c>
      <c r="N27" s="98">
        <f>SUM(K27:M27)</f>
        <v>1917018.895</v>
      </c>
      <c r="O27" s="121"/>
      <c r="P27" s="122"/>
    </row>
    <row r="28" spans="1:16" x14ac:dyDescent="0.2">
      <c r="A28" s="1"/>
      <c r="B28" s="61" t="s">
        <v>3</v>
      </c>
      <c r="C28" s="103">
        <f>SUM(C4:C27)</f>
        <v>6902</v>
      </c>
      <c r="D28" s="103">
        <f>SUM(D4:D27)</f>
        <v>2174</v>
      </c>
      <c r="E28" s="103">
        <f>SUM(E4:E27)</f>
        <v>6968</v>
      </c>
      <c r="F28" s="104">
        <f>SUM(F4:F27)</f>
        <v>16044</v>
      </c>
      <c r="G28" s="103">
        <f t="shared" ref="G28:M28" si="3">SUM(G4:G27)</f>
        <v>4077</v>
      </c>
      <c r="H28" s="103">
        <f>SUM(H4:H27)</f>
        <v>1253</v>
      </c>
      <c r="I28" s="103">
        <f t="shared" si="3"/>
        <v>4201</v>
      </c>
      <c r="J28" s="104">
        <f t="shared" si="3"/>
        <v>9531</v>
      </c>
      <c r="K28" s="105">
        <f>SUM(K4:K27)</f>
        <v>2979665.5444299998</v>
      </c>
      <c r="L28" s="105">
        <f>SUM(L4:L27)</f>
        <v>779583.68594000011</v>
      </c>
      <c r="M28" s="105">
        <f t="shared" si="3"/>
        <v>2030709.0153399997</v>
      </c>
      <c r="N28" s="106">
        <f>SUM(N4:N27)</f>
        <v>5789958.2457100004</v>
      </c>
    </row>
    <row r="31" spans="1:16" x14ac:dyDescent="0.2">
      <c r="D31" s="73"/>
      <c r="E31" s="73"/>
      <c r="F31" s="73"/>
      <c r="G31" s="39"/>
      <c r="K31" s="73"/>
    </row>
    <row r="32" spans="1:16" x14ac:dyDescent="0.2">
      <c r="D32" s="73"/>
      <c r="E32" s="73"/>
      <c r="F32" s="73"/>
      <c r="G32" s="39"/>
      <c r="K32" s="73"/>
    </row>
    <row r="33" spans="4:12" x14ac:dyDescent="0.2">
      <c r="D33" s="73"/>
      <c r="E33" s="73"/>
      <c r="F33" s="73"/>
      <c r="G33" s="39"/>
      <c r="K33" s="73"/>
    </row>
    <row r="34" spans="4:12" x14ac:dyDescent="0.2">
      <c r="D34" s="73"/>
      <c r="E34" s="73"/>
      <c r="F34" s="73"/>
      <c r="G34" s="39"/>
      <c r="K34" s="73"/>
    </row>
    <row r="35" spans="4:12" x14ac:dyDescent="0.2">
      <c r="D35" s="73"/>
      <c r="E35" s="73"/>
      <c r="F35" s="73"/>
      <c r="G35" s="39"/>
      <c r="K35" s="73"/>
      <c r="L35" s="39"/>
    </row>
    <row r="36" spans="4:12" x14ac:dyDescent="0.2">
      <c r="D36" s="73"/>
      <c r="E36" s="73"/>
      <c r="F36" s="73"/>
      <c r="G36" s="39"/>
      <c r="K36" s="73"/>
      <c r="L36" s="39"/>
    </row>
    <row r="37" spans="4:12" x14ac:dyDescent="0.2">
      <c r="D37" s="73"/>
      <c r="E37" s="73"/>
      <c r="F37" s="73"/>
      <c r="G37" s="39"/>
      <c r="K37" s="73"/>
      <c r="L37" s="39"/>
    </row>
    <row r="38" spans="4:12" x14ac:dyDescent="0.2">
      <c r="D38" s="73"/>
      <c r="E38" s="73"/>
      <c r="F38" s="73"/>
      <c r="G38" s="39"/>
      <c r="K38" s="73"/>
      <c r="L38" s="39"/>
    </row>
    <row r="39" spans="4:12" x14ac:dyDescent="0.2">
      <c r="D39" s="73"/>
      <c r="E39" s="73"/>
      <c r="F39" s="73"/>
      <c r="G39" s="39"/>
      <c r="K39" s="73"/>
      <c r="L39" s="39"/>
    </row>
    <row r="40" spans="4:12" x14ac:dyDescent="0.2">
      <c r="D40" s="73"/>
      <c r="E40" s="73"/>
      <c r="F40" s="73"/>
      <c r="G40" s="39"/>
      <c r="K40" s="73"/>
      <c r="L40" s="39"/>
    </row>
    <row r="41" spans="4:12" x14ac:dyDescent="0.2">
      <c r="D41" s="73"/>
      <c r="E41" s="73"/>
      <c r="F41" s="73"/>
      <c r="G41" s="39"/>
      <c r="K41" s="73"/>
      <c r="L41" s="39"/>
    </row>
    <row r="42" spans="4:12" x14ac:dyDescent="0.2">
      <c r="D42" s="73"/>
      <c r="E42" s="73"/>
      <c r="F42" s="73"/>
      <c r="G42" s="39"/>
      <c r="K42" s="73"/>
      <c r="L42" s="39"/>
    </row>
    <row r="43" spans="4:12" x14ac:dyDescent="0.2">
      <c r="D43" s="73"/>
      <c r="E43" s="73"/>
      <c r="F43" s="73"/>
      <c r="G43" s="39"/>
      <c r="K43" s="73"/>
      <c r="L43" s="39"/>
    </row>
    <row r="44" spans="4:12" x14ac:dyDescent="0.2">
      <c r="D44" s="73"/>
      <c r="E44" s="73"/>
      <c r="F44" s="73"/>
      <c r="G44" s="39"/>
      <c r="K44" s="73"/>
      <c r="L44" s="39"/>
    </row>
    <row r="45" spans="4:12" x14ac:dyDescent="0.2">
      <c r="D45" s="73"/>
      <c r="E45" s="73"/>
      <c r="F45" s="73"/>
      <c r="G45" s="39"/>
      <c r="K45" s="73"/>
      <c r="L45" s="39"/>
    </row>
    <row r="46" spans="4:12" x14ac:dyDescent="0.2">
      <c r="D46" s="73"/>
      <c r="E46" s="73"/>
      <c r="F46" s="73"/>
      <c r="G46" s="39"/>
      <c r="K46" s="73"/>
      <c r="L46" s="39"/>
    </row>
    <row r="47" spans="4:12" x14ac:dyDescent="0.2">
      <c r="D47" s="73"/>
      <c r="E47" s="73"/>
      <c r="F47" s="73"/>
      <c r="G47" s="39"/>
      <c r="K47" s="73"/>
      <c r="L47" s="39"/>
    </row>
    <row r="48" spans="4:12" x14ac:dyDescent="0.2">
      <c r="D48" s="73"/>
      <c r="E48" s="73"/>
      <c r="F48" s="73"/>
      <c r="G48" s="39"/>
      <c r="K48" s="73"/>
      <c r="L48" s="39"/>
    </row>
    <row r="49" spans="4:12" x14ac:dyDescent="0.2">
      <c r="D49" s="73"/>
      <c r="E49" s="73"/>
      <c r="F49" s="73"/>
      <c r="G49" s="39"/>
      <c r="K49" s="73"/>
      <c r="L49" s="39"/>
    </row>
    <row r="50" spans="4:12" x14ac:dyDescent="0.2">
      <c r="D50" s="73"/>
      <c r="E50" s="73"/>
      <c r="F50" s="73"/>
      <c r="G50" s="39"/>
      <c r="K50" s="73"/>
      <c r="L50" s="39"/>
    </row>
    <row r="51" spans="4:12" x14ac:dyDescent="0.2">
      <c r="D51" s="73"/>
      <c r="E51" s="73"/>
      <c r="F51" s="73"/>
      <c r="G51" s="39"/>
      <c r="K51" s="73"/>
      <c r="L51" s="39"/>
    </row>
    <row r="52" spans="4:12" x14ac:dyDescent="0.2">
      <c r="D52" s="73"/>
      <c r="E52" s="73"/>
      <c r="F52" s="73"/>
      <c r="G52" s="39"/>
      <c r="K52" s="73"/>
      <c r="L52" s="39"/>
    </row>
    <row r="53" spans="4:12" x14ac:dyDescent="0.2">
      <c r="D53" s="73"/>
      <c r="E53" s="73"/>
      <c r="F53" s="73"/>
      <c r="G53" s="39"/>
      <c r="K53" s="73"/>
      <c r="L53" s="39"/>
    </row>
    <row r="54" spans="4:12" x14ac:dyDescent="0.2">
      <c r="D54" s="73"/>
      <c r="E54" s="73"/>
      <c r="F54" s="73"/>
      <c r="G54" s="39"/>
      <c r="K54" s="73"/>
      <c r="L54" s="39"/>
    </row>
    <row r="55" spans="4:12" x14ac:dyDescent="0.2">
      <c r="D55" s="73"/>
      <c r="E55" s="73"/>
      <c r="F55" s="73"/>
      <c r="G55" s="39"/>
      <c r="K55" s="73"/>
      <c r="L55" s="39"/>
    </row>
    <row r="56" spans="4:12" x14ac:dyDescent="0.2">
      <c r="D56" s="73"/>
      <c r="E56" s="73"/>
      <c r="F56" s="73"/>
      <c r="G56" s="39"/>
      <c r="K56" s="73"/>
      <c r="L56" s="39"/>
    </row>
    <row r="57" spans="4:12" x14ac:dyDescent="0.2">
      <c r="D57" s="73"/>
      <c r="E57" s="73"/>
      <c r="F57" s="73"/>
      <c r="G57" s="39"/>
      <c r="K57" s="73"/>
      <c r="L57" s="39"/>
    </row>
    <row r="58" spans="4:12" x14ac:dyDescent="0.2">
      <c r="D58" s="73"/>
      <c r="E58" s="73"/>
      <c r="F58" s="73"/>
      <c r="G58" s="39"/>
      <c r="K58" s="73"/>
      <c r="L58" s="39"/>
    </row>
    <row r="59" spans="4:12" x14ac:dyDescent="0.2">
      <c r="D59" s="73"/>
      <c r="E59" s="73"/>
      <c r="F59" s="73"/>
      <c r="G59" s="39"/>
      <c r="K59" s="73"/>
      <c r="L59" s="39"/>
    </row>
    <row r="60" spans="4:12" x14ac:dyDescent="0.2">
      <c r="D60" s="73"/>
      <c r="E60" s="73"/>
      <c r="F60" s="73"/>
      <c r="G60" s="39"/>
      <c r="K60" s="73"/>
      <c r="L60" s="39"/>
    </row>
    <row r="61" spans="4:12" x14ac:dyDescent="0.2">
      <c r="D61" s="73"/>
      <c r="E61" s="73"/>
      <c r="F61" s="73"/>
      <c r="G61" s="39"/>
      <c r="K61" s="73"/>
      <c r="L61" s="39"/>
    </row>
    <row r="62" spans="4:12" x14ac:dyDescent="0.2">
      <c r="D62" s="73"/>
      <c r="E62" s="73"/>
      <c r="F62" s="73"/>
      <c r="G62" s="39"/>
      <c r="K62" s="73"/>
      <c r="L62" s="39"/>
    </row>
    <row r="63" spans="4:12" x14ac:dyDescent="0.2">
      <c r="D63" s="73"/>
      <c r="E63" s="73"/>
      <c r="F63" s="73"/>
      <c r="G63" s="39"/>
      <c r="K63" s="73"/>
      <c r="L63" s="39"/>
    </row>
    <row r="64" spans="4:12" x14ac:dyDescent="0.2">
      <c r="D64" s="73"/>
      <c r="E64" s="73"/>
      <c r="F64" s="73"/>
      <c r="G64" s="39"/>
      <c r="K64" s="73"/>
      <c r="L64" s="39"/>
    </row>
    <row r="65" spans="4:12" x14ac:dyDescent="0.2">
      <c r="D65" s="73"/>
      <c r="E65" s="73"/>
      <c r="F65" s="73"/>
      <c r="G65" s="39"/>
      <c r="K65" s="73"/>
      <c r="L65" s="39"/>
    </row>
    <row r="66" spans="4:12" x14ac:dyDescent="0.2">
      <c r="D66" s="73"/>
      <c r="E66" s="73"/>
      <c r="F66" s="73"/>
      <c r="G66" s="39"/>
      <c r="K66" s="73"/>
      <c r="L66" s="39"/>
    </row>
    <row r="67" spans="4:12" x14ac:dyDescent="0.2">
      <c r="D67" s="73"/>
      <c r="E67" s="73"/>
      <c r="F67" s="73"/>
      <c r="G67" s="39"/>
      <c r="K67" s="73"/>
      <c r="L67" s="39"/>
    </row>
    <row r="68" spans="4:12" x14ac:dyDescent="0.2">
      <c r="D68" s="73"/>
      <c r="E68" s="73"/>
      <c r="F68" s="73"/>
      <c r="G68" s="39"/>
      <c r="K68" s="73"/>
      <c r="L68" s="39"/>
    </row>
    <row r="69" spans="4:12" x14ac:dyDescent="0.2">
      <c r="D69" s="73"/>
      <c r="E69" s="73"/>
      <c r="F69" s="73"/>
      <c r="G69" s="39"/>
      <c r="K69" s="73"/>
      <c r="L69" s="39"/>
    </row>
    <row r="70" spans="4:12" x14ac:dyDescent="0.2">
      <c r="D70" s="73"/>
      <c r="E70" s="73"/>
      <c r="F70" s="73"/>
      <c r="G70" s="39"/>
      <c r="K70" s="73"/>
      <c r="L70" s="39"/>
    </row>
    <row r="71" spans="4:12" x14ac:dyDescent="0.2">
      <c r="D71" s="73"/>
      <c r="E71" s="73"/>
      <c r="F71" s="73"/>
      <c r="G71" s="39"/>
      <c r="K71" s="73"/>
      <c r="L71" s="39"/>
    </row>
    <row r="72" spans="4:12" x14ac:dyDescent="0.2">
      <c r="D72" s="73"/>
      <c r="E72" s="73"/>
      <c r="F72" s="73"/>
      <c r="G72" s="39"/>
      <c r="K72" s="73"/>
      <c r="L72" s="39"/>
    </row>
    <row r="73" spans="4:12" x14ac:dyDescent="0.2">
      <c r="D73" s="73"/>
      <c r="E73" s="73"/>
      <c r="F73" s="73"/>
      <c r="G73" s="39"/>
      <c r="K73" s="73"/>
      <c r="L73" s="39"/>
    </row>
    <row r="74" spans="4:12" x14ac:dyDescent="0.2">
      <c r="D74" s="73"/>
      <c r="E74" s="73"/>
      <c r="F74" s="73"/>
      <c r="G74" s="39"/>
      <c r="K74" s="73"/>
      <c r="L74" s="39"/>
    </row>
    <row r="75" spans="4:12" x14ac:dyDescent="0.2">
      <c r="D75" s="73"/>
      <c r="E75" s="73"/>
      <c r="F75" s="73"/>
      <c r="G75" s="39"/>
      <c r="K75" s="73"/>
      <c r="L75" s="39"/>
    </row>
    <row r="76" spans="4:12" x14ac:dyDescent="0.2">
      <c r="D76" s="73"/>
      <c r="E76" s="73"/>
      <c r="F76" s="73"/>
      <c r="G76" s="39"/>
      <c r="K76" s="73"/>
      <c r="L76" s="39"/>
    </row>
    <row r="77" spans="4:12" x14ac:dyDescent="0.2">
      <c r="D77" s="73"/>
      <c r="E77" s="73"/>
      <c r="F77" s="73"/>
      <c r="G77" s="39"/>
      <c r="K77" s="73"/>
      <c r="L77" s="39"/>
    </row>
    <row r="78" spans="4:12" x14ac:dyDescent="0.2">
      <c r="D78" s="73"/>
      <c r="E78" s="73"/>
      <c r="F78" s="73"/>
      <c r="G78" s="39"/>
      <c r="K78" s="73"/>
      <c r="L78" s="39"/>
    </row>
    <row r="79" spans="4:12" x14ac:dyDescent="0.2">
      <c r="D79" s="73"/>
      <c r="E79" s="73"/>
      <c r="F79" s="73"/>
      <c r="G79" s="39"/>
      <c r="K79" s="73"/>
      <c r="L79" s="39"/>
    </row>
    <row r="80" spans="4:12" x14ac:dyDescent="0.2">
      <c r="D80" s="73"/>
      <c r="E80" s="73"/>
      <c r="F80" s="73"/>
      <c r="G80" s="39"/>
      <c r="K80" s="73"/>
      <c r="L80" s="39"/>
    </row>
    <row r="81" spans="4:12" x14ac:dyDescent="0.2">
      <c r="D81" s="73"/>
      <c r="E81" s="73"/>
      <c r="F81" s="73"/>
      <c r="G81" s="39"/>
      <c r="K81" s="73"/>
      <c r="L81" s="39"/>
    </row>
    <row r="82" spans="4:12" x14ac:dyDescent="0.2">
      <c r="D82" s="73"/>
      <c r="E82" s="73"/>
      <c r="F82" s="73"/>
      <c r="G82" s="39"/>
      <c r="K82" s="73"/>
      <c r="L82" s="39"/>
    </row>
    <row r="83" spans="4:12" x14ac:dyDescent="0.2">
      <c r="D83" s="73"/>
      <c r="E83" s="73"/>
      <c r="F83" s="73"/>
      <c r="G83" s="39"/>
      <c r="K83" s="73"/>
      <c r="L83" s="39"/>
    </row>
    <row r="84" spans="4:12" x14ac:dyDescent="0.2">
      <c r="D84" s="73"/>
      <c r="E84" s="73"/>
      <c r="F84" s="73"/>
      <c r="G84" s="39"/>
      <c r="K84" s="73"/>
      <c r="L84" s="39"/>
    </row>
    <row r="85" spans="4:12" x14ac:dyDescent="0.2">
      <c r="D85" s="73"/>
      <c r="E85" s="73"/>
      <c r="F85" s="73"/>
      <c r="G85" s="39"/>
      <c r="K85" s="73"/>
      <c r="L85" s="39"/>
    </row>
    <row r="86" spans="4:12" x14ac:dyDescent="0.2">
      <c r="D86" s="73"/>
      <c r="E86" s="73"/>
      <c r="F86" s="73"/>
      <c r="G86" s="39"/>
      <c r="K86" s="73"/>
      <c r="L86" s="39"/>
    </row>
    <row r="87" spans="4:12" x14ac:dyDescent="0.2">
      <c r="D87" s="73"/>
      <c r="E87" s="73"/>
      <c r="F87" s="73"/>
      <c r="G87" s="39"/>
      <c r="K87" s="73"/>
      <c r="L87" s="39"/>
    </row>
    <row r="88" spans="4:12" x14ac:dyDescent="0.2">
      <c r="D88" s="73"/>
      <c r="E88" s="73"/>
      <c r="F88" s="73"/>
      <c r="G88" s="39"/>
      <c r="K88" s="73"/>
      <c r="L88" s="39"/>
    </row>
    <row r="89" spans="4:12" x14ac:dyDescent="0.2">
      <c r="D89" s="73"/>
      <c r="E89" s="73"/>
      <c r="F89" s="73"/>
      <c r="G89" s="39"/>
      <c r="K89" s="73"/>
      <c r="L89" s="39"/>
    </row>
    <row r="90" spans="4:12" x14ac:dyDescent="0.2">
      <c r="D90" s="73"/>
      <c r="E90" s="73"/>
      <c r="F90" s="73"/>
      <c r="G90" s="39"/>
      <c r="K90" s="73"/>
      <c r="L90" s="39"/>
    </row>
    <row r="91" spans="4:12" x14ac:dyDescent="0.2">
      <c r="D91" s="73"/>
      <c r="E91" s="73"/>
      <c r="F91" s="73"/>
      <c r="G91" s="39"/>
      <c r="K91" s="73"/>
      <c r="L91" s="39"/>
    </row>
    <row r="92" spans="4:12" x14ac:dyDescent="0.2">
      <c r="D92" s="73"/>
      <c r="E92" s="73"/>
      <c r="F92" s="73"/>
      <c r="G92" s="39"/>
      <c r="K92" s="73"/>
      <c r="L92" s="39"/>
    </row>
    <row r="93" spans="4:12" x14ac:dyDescent="0.2">
      <c r="D93" s="73"/>
      <c r="E93" s="73"/>
      <c r="F93" s="73"/>
      <c r="G93" s="39"/>
      <c r="K93" s="73"/>
      <c r="L93" s="39"/>
    </row>
    <row r="94" spans="4:12" x14ac:dyDescent="0.2">
      <c r="D94" s="73"/>
      <c r="E94" s="73"/>
      <c r="F94" s="73"/>
      <c r="G94" s="39"/>
      <c r="K94" s="73"/>
      <c r="L94" s="39"/>
    </row>
    <row r="95" spans="4:12" x14ac:dyDescent="0.2">
      <c r="D95" s="73"/>
      <c r="E95" s="73"/>
      <c r="F95" s="73"/>
      <c r="G95" s="39"/>
      <c r="K95" s="73"/>
      <c r="L95" s="39"/>
    </row>
    <row r="96" spans="4:12" x14ac:dyDescent="0.2">
      <c r="D96" s="73"/>
      <c r="E96" s="73"/>
      <c r="F96" s="73"/>
      <c r="G96" s="39"/>
      <c r="K96" s="73"/>
      <c r="L96" s="39"/>
    </row>
    <row r="97" spans="4:12" x14ac:dyDescent="0.2">
      <c r="D97" s="73"/>
      <c r="E97" s="73"/>
      <c r="F97" s="73"/>
      <c r="G97" s="39"/>
      <c r="K97" s="73"/>
      <c r="L97" s="39"/>
    </row>
    <row r="98" spans="4:12" x14ac:dyDescent="0.2">
      <c r="D98" s="73"/>
      <c r="E98" s="73"/>
      <c r="F98" s="73"/>
      <c r="G98" s="39"/>
      <c r="K98" s="73"/>
      <c r="L98" s="39"/>
    </row>
    <row r="99" spans="4:12" x14ac:dyDescent="0.2">
      <c r="D99" s="73"/>
      <c r="E99" s="73"/>
      <c r="F99" s="73"/>
      <c r="G99" s="39"/>
      <c r="K99" s="73"/>
      <c r="L99" s="39"/>
    </row>
    <row r="100" spans="4:12" x14ac:dyDescent="0.2">
      <c r="D100" s="73"/>
      <c r="E100" s="73"/>
      <c r="F100" s="73"/>
      <c r="G100" s="39"/>
      <c r="K100" s="73"/>
      <c r="L100" s="39"/>
    </row>
    <row r="101" spans="4:12" x14ac:dyDescent="0.2">
      <c r="D101" s="73"/>
      <c r="E101" s="73"/>
      <c r="F101" s="73"/>
      <c r="G101" s="39"/>
      <c r="K101" s="73"/>
      <c r="L101" s="39"/>
    </row>
    <row r="102" spans="4:12" x14ac:dyDescent="0.2">
      <c r="D102" s="73"/>
      <c r="E102" s="73"/>
      <c r="F102" s="73"/>
      <c r="G102" s="39"/>
      <c r="K102" s="73"/>
      <c r="L102" s="39"/>
    </row>
    <row r="103" spans="4:12" x14ac:dyDescent="0.2">
      <c r="K103" s="73"/>
      <c r="L103" s="39"/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zoomScale="90" zoomScaleNormal="90" workbookViewId="0">
      <pane xSplit="2" ySplit="3" topLeftCell="C25" activePane="bottomRight" state="frozen"/>
      <selection pane="topRight" activeCell="C1" sqref="C1"/>
      <selection pane="bottomLeft" activeCell="A4" sqref="A4"/>
      <selection pane="bottomRight" activeCell="M104" sqref="C31:M104"/>
    </sheetView>
  </sheetViews>
  <sheetFormatPr defaultRowHeight="15" x14ac:dyDescent="0.2"/>
  <cols>
    <col min="2" max="2" width="12.44140625" customWidth="1"/>
    <col min="3" max="5" width="9" bestFit="1" customWidth="1"/>
    <col min="6" max="6" width="12.44140625" bestFit="1" customWidth="1"/>
    <col min="7" max="7" width="12.77734375" customWidth="1"/>
    <col min="8" max="10" width="9" bestFit="1" customWidth="1"/>
    <col min="11" max="11" width="14.44140625" customWidth="1"/>
    <col min="12" max="12" width="10.5546875" customWidth="1"/>
    <col min="13" max="13" width="11.6640625" customWidth="1"/>
    <col min="14" max="14" width="12.44140625" customWidth="1"/>
  </cols>
  <sheetData>
    <row r="1" spans="1:16" ht="15.75" x14ac:dyDescent="0.25">
      <c r="D1" s="13" t="s">
        <v>102</v>
      </c>
    </row>
    <row r="2" spans="1:16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6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6" x14ac:dyDescent="0.2">
      <c r="A4" s="4">
        <v>1</v>
      </c>
      <c r="B4" s="15" t="s">
        <v>4</v>
      </c>
      <c r="C4" s="73">
        <v>46</v>
      </c>
      <c r="D4" s="73">
        <v>35</v>
      </c>
      <c r="E4" s="73">
        <v>148</v>
      </c>
      <c r="F4" s="95">
        <f>SUM(C4:E4)</f>
        <v>229</v>
      </c>
      <c r="G4" s="73">
        <v>25</v>
      </c>
      <c r="H4" s="73">
        <v>20</v>
      </c>
      <c r="I4" s="73">
        <v>92</v>
      </c>
      <c r="J4" s="95">
        <f>SUM(G4:I4)</f>
        <v>137</v>
      </c>
      <c r="K4" s="39">
        <v>10405.33</v>
      </c>
      <c r="L4" s="39">
        <v>8426.1341699999994</v>
      </c>
      <c r="M4" s="39">
        <v>30852.834999999999</v>
      </c>
      <c r="N4" s="98">
        <f>SUM(K4:M4)</f>
        <v>49684.299169999998</v>
      </c>
      <c r="O4" s="121"/>
      <c r="P4" s="122"/>
    </row>
    <row r="5" spans="1:16" x14ac:dyDescent="0.2">
      <c r="A5" s="4">
        <v>2</v>
      </c>
      <c r="B5" s="15" t="s">
        <v>5</v>
      </c>
      <c r="C5" s="73">
        <v>114</v>
      </c>
      <c r="D5" s="73">
        <v>70</v>
      </c>
      <c r="E5" s="73">
        <v>252</v>
      </c>
      <c r="F5" s="95">
        <f t="shared" ref="F5:F27" si="0">SUM(C5:E5)</f>
        <v>436</v>
      </c>
      <c r="G5" s="73">
        <v>70</v>
      </c>
      <c r="H5" s="73">
        <v>39</v>
      </c>
      <c r="I5" s="73">
        <v>145</v>
      </c>
      <c r="J5" s="95">
        <f t="shared" ref="J5:J27" si="1">SUM(G5:I5)</f>
        <v>254</v>
      </c>
      <c r="K5" s="39">
        <v>45885.904999999999</v>
      </c>
      <c r="L5" s="39">
        <v>22964.055799999998</v>
      </c>
      <c r="M5" s="39">
        <v>74052.409199999995</v>
      </c>
      <c r="N5" s="98">
        <f t="shared" ref="N5:N26" si="2">SUM(K5:M5)</f>
        <v>142902.37</v>
      </c>
      <c r="O5" s="121"/>
      <c r="P5" s="122"/>
    </row>
    <row r="6" spans="1:16" x14ac:dyDescent="0.2">
      <c r="A6" s="4">
        <v>3</v>
      </c>
      <c r="B6" s="15" t="s">
        <v>6</v>
      </c>
      <c r="C6" s="73">
        <v>1006</v>
      </c>
      <c r="D6" s="73">
        <v>319</v>
      </c>
      <c r="E6" s="73">
        <v>1325</v>
      </c>
      <c r="F6" s="95">
        <f t="shared" si="0"/>
        <v>2650</v>
      </c>
      <c r="G6" s="73">
        <v>573</v>
      </c>
      <c r="H6" s="73">
        <v>186</v>
      </c>
      <c r="I6" s="73">
        <v>787</v>
      </c>
      <c r="J6" s="95">
        <f t="shared" si="1"/>
        <v>1546</v>
      </c>
      <c r="K6" s="39">
        <v>401769.81</v>
      </c>
      <c r="L6" s="39">
        <v>112231.47</v>
      </c>
      <c r="M6" s="39">
        <v>426303.54</v>
      </c>
      <c r="N6" s="98">
        <f t="shared" si="2"/>
        <v>940304.82000000007</v>
      </c>
      <c r="O6" s="121"/>
      <c r="P6" s="122"/>
    </row>
    <row r="7" spans="1:16" x14ac:dyDescent="0.2">
      <c r="A7" s="4">
        <v>4</v>
      </c>
      <c r="B7" s="15" t="s">
        <v>7</v>
      </c>
      <c r="C7" s="73">
        <v>29</v>
      </c>
      <c r="D7" s="73">
        <v>22</v>
      </c>
      <c r="E7" s="73">
        <v>132</v>
      </c>
      <c r="F7" s="95">
        <f t="shared" si="0"/>
        <v>183</v>
      </c>
      <c r="G7" s="73">
        <v>18</v>
      </c>
      <c r="H7" s="73">
        <v>11</v>
      </c>
      <c r="I7" s="73">
        <v>77</v>
      </c>
      <c r="J7" s="95">
        <f t="shared" si="1"/>
        <v>106</v>
      </c>
      <c r="K7" s="39">
        <v>9556.5058300000001</v>
      </c>
      <c r="L7" s="39">
        <v>7762.4191700000001</v>
      </c>
      <c r="M7" s="39">
        <v>37030.76</v>
      </c>
      <c r="N7" s="98">
        <f t="shared" si="2"/>
        <v>54349.684999999998</v>
      </c>
      <c r="O7" s="121"/>
      <c r="P7" s="122"/>
    </row>
    <row r="8" spans="1:16" x14ac:dyDescent="0.2">
      <c r="A8" s="4">
        <v>5</v>
      </c>
      <c r="B8" s="15" t="s">
        <v>8</v>
      </c>
      <c r="C8" s="73">
        <v>53</v>
      </c>
      <c r="D8" s="73">
        <v>18</v>
      </c>
      <c r="E8" s="73">
        <v>90</v>
      </c>
      <c r="F8" s="95">
        <f t="shared" si="0"/>
        <v>161</v>
      </c>
      <c r="G8" s="73">
        <v>32</v>
      </c>
      <c r="H8" s="73">
        <v>12</v>
      </c>
      <c r="I8" s="73">
        <v>54</v>
      </c>
      <c r="J8" s="95">
        <f t="shared" si="1"/>
        <v>98</v>
      </c>
      <c r="K8" s="39">
        <v>16189.5933</v>
      </c>
      <c r="L8" s="39">
        <v>4698.3733300000004</v>
      </c>
      <c r="M8" s="39">
        <v>17852.4342</v>
      </c>
      <c r="N8" s="98">
        <f t="shared" si="2"/>
        <v>38740.400829999999</v>
      </c>
      <c r="O8" s="121"/>
      <c r="P8" s="122"/>
    </row>
    <row r="9" spans="1:16" x14ac:dyDescent="0.2">
      <c r="A9" s="4">
        <v>6</v>
      </c>
      <c r="B9" s="15" t="s">
        <v>9</v>
      </c>
      <c r="C9" s="73">
        <v>25</v>
      </c>
      <c r="D9" s="73">
        <v>45</v>
      </c>
      <c r="E9" s="73">
        <v>183</v>
      </c>
      <c r="F9" s="95">
        <f t="shared" si="0"/>
        <v>253</v>
      </c>
      <c r="G9" s="73">
        <v>16</v>
      </c>
      <c r="H9" s="73">
        <v>24</v>
      </c>
      <c r="I9" s="73">
        <v>116</v>
      </c>
      <c r="J9" s="95">
        <f t="shared" si="1"/>
        <v>156</v>
      </c>
      <c r="K9" s="39">
        <v>11554.3025</v>
      </c>
      <c r="L9" s="39">
        <v>15467.4</v>
      </c>
      <c r="M9" s="39">
        <v>44091.265800000001</v>
      </c>
      <c r="N9" s="98">
        <f t="shared" si="2"/>
        <v>71112.968300000008</v>
      </c>
      <c r="O9" s="121"/>
      <c r="P9" s="122"/>
    </row>
    <row r="10" spans="1:16" x14ac:dyDescent="0.2">
      <c r="A10" s="4">
        <v>7</v>
      </c>
      <c r="B10" s="15" t="s">
        <v>10</v>
      </c>
      <c r="C10" s="73">
        <v>111</v>
      </c>
      <c r="D10" s="73">
        <v>67</v>
      </c>
      <c r="E10" s="73">
        <v>123</v>
      </c>
      <c r="F10" s="95">
        <f t="shared" si="0"/>
        <v>301</v>
      </c>
      <c r="G10" s="73">
        <v>62</v>
      </c>
      <c r="H10" s="73">
        <v>36</v>
      </c>
      <c r="I10" s="73">
        <v>75</v>
      </c>
      <c r="J10" s="95">
        <f t="shared" si="1"/>
        <v>173</v>
      </c>
      <c r="K10" s="39">
        <v>36761.269999999997</v>
      </c>
      <c r="L10" s="39">
        <v>21203.314200000001</v>
      </c>
      <c r="M10" s="39">
        <v>34215.480000000003</v>
      </c>
      <c r="N10" s="98">
        <f t="shared" si="2"/>
        <v>92180.064199999993</v>
      </c>
      <c r="O10" s="121"/>
      <c r="P10" s="122"/>
    </row>
    <row r="11" spans="1:16" x14ac:dyDescent="0.2">
      <c r="A11" s="4">
        <v>8</v>
      </c>
      <c r="B11" s="15" t="s">
        <v>11</v>
      </c>
      <c r="C11" s="73">
        <v>130</v>
      </c>
      <c r="D11" s="73">
        <v>25</v>
      </c>
      <c r="E11" s="73">
        <v>267</v>
      </c>
      <c r="F11" s="95">
        <f t="shared" si="0"/>
        <v>422</v>
      </c>
      <c r="G11" s="73">
        <v>78</v>
      </c>
      <c r="H11" s="73">
        <v>16</v>
      </c>
      <c r="I11" s="73">
        <v>164</v>
      </c>
      <c r="J11" s="95">
        <f t="shared" si="1"/>
        <v>258</v>
      </c>
      <c r="K11" s="39">
        <v>49047.797500000001</v>
      </c>
      <c r="L11" s="39">
        <v>6533.8433299999997</v>
      </c>
      <c r="M11" s="39">
        <v>84768.493300000002</v>
      </c>
      <c r="N11" s="98">
        <f>SUM(K11:M11)</f>
        <v>140350.13413000002</v>
      </c>
      <c r="O11" s="121"/>
      <c r="P11" s="122"/>
    </row>
    <row r="12" spans="1:16" x14ac:dyDescent="0.2">
      <c r="A12" s="4">
        <v>9</v>
      </c>
      <c r="B12" s="15" t="s">
        <v>12</v>
      </c>
      <c r="C12" s="73">
        <v>44</v>
      </c>
      <c r="D12" s="73">
        <v>12</v>
      </c>
      <c r="E12" s="73">
        <v>157</v>
      </c>
      <c r="F12" s="95">
        <f t="shared" si="0"/>
        <v>213</v>
      </c>
      <c r="G12" s="73">
        <v>25</v>
      </c>
      <c r="H12" s="73">
        <v>8</v>
      </c>
      <c r="I12" s="73">
        <v>96</v>
      </c>
      <c r="J12" s="95">
        <f t="shared" si="1"/>
        <v>129</v>
      </c>
      <c r="K12" s="39">
        <v>13821.3292</v>
      </c>
      <c r="L12" s="39">
        <v>2156.12583</v>
      </c>
      <c r="M12" s="39">
        <v>35041.727500000001</v>
      </c>
      <c r="N12" s="98">
        <f t="shared" si="2"/>
        <v>51019.182530000005</v>
      </c>
      <c r="O12" s="121"/>
      <c r="P12" s="122"/>
    </row>
    <row r="13" spans="1:16" x14ac:dyDescent="0.2">
      <c r="A13" s="4">
        <v>10</v>
      </c>
      <c r="B13" s="15" t="s">
        <v>13</v>
      </c>
      <c r="C13" s="73">
        <v>96</v>
      </c>
      <c r="D13" s="73">
        <v>26</v>
      </c>
      <c r="E13" s="73">
        <v>224</v>
      </c>
      <c r="F13" s="95">
        <f t="shared" si="0"/>
        <v>346</v>
      </c>
      <c r="G13" s="73">
        <v>49</v>
      </c>
      <c r="H13" s="73">
        <v>18</v>
      </c>
      <c r="I13" s="73">
        <v>135</v>
      </c>
      <c r="J13" s="95">
        <f t="shared" si="1"/>
        <v>202</v>
      </c>
      <c r="K13" s="39">
        <v>31180.229200000002</v>
      </c>
      <c r="L13" s="39">
        <v>8037.7049999999999</v>
      </c>
      <c r="M13" s="39">
        <v>61837.143300000003</v>
      </c>
      <c r="N13" s="98">
        <f t="shared" si="2"/>
        <v>101055.07750000001</v>
      </c>
      <c r="O13" s="121"/>
      <c r="P13" s="122"/>
    </row>
    <row r="14" spans="1:16" x14ac:dyDescent="0.2">
      <c r="A14" s="4">
        <v>11</v>
      </c>
      <c r="B14" s="15" t="s">
        <v>14</v>
      </c>
      <c r="C14" s="73">
        <v>2</v>
      </c>
      <c r="D14" s="73">
        <v>1</v>
      </c>
      <c r="E14" s="73">
        <v>32</v>
      </c>
      <c r="F14" s="95">
        <f t="shared" si="0"/>
        <v>35</v>
      </c>
      <c r="G14" s="73">
        <v>2</v>
      </c>
      <c r="H14" s="73">
        <v>1</v>
      </c>
      <c r="I14" s="73">
        <v>21</v>
      </c>
      <c r="J14" s="95">
        <f t="shared" si="1"/>
        <v>24</v>
      </c>
      <c r="K14" s="39">
        <v>460.77416699999998</v>
      </c>
      <c r="L14" s="39">
        <v>117.78</v>
      </c>
      <c r="M14" s="39">
        <v>4820.5733300000002</v>
      </c>
      <c r="N14" s="98">
        <f t="shared" si="2"/>
        <v>5399.1274970000004</v>
      </c>
      <c r="O14" s="121"/>
      <c r="P14" s="122"/>
    </row>
    <row r="15" spans="1:16" x14ac:dyDescent="0.2">
      <c r="A15" s="4">
        <v>12</v>
      </c>
      <c r="B15" s="15" t="s">
        <v>15</v>
      </c>
      <c r="C15" s="73">
        <v>118</v>
      </c>
      <c r="D15" s="73">
        <v>133</v>
      </c>
      <c r="E15" s="73">
        <v>275</v>
      </c>
      <c r="F15" s="95">
        <f t="shared" si="0"/>
        <v>526</v>
      </c>
      <c r="G15" s="73">
        <v>64</v>
      </c>
      <c r="H15" s="73">
        <v>72</v>
      </c>
      <c r="I15" s="73">
        <v>169</v>
      </c>
      <c r="J15" s="95">
        <f t="shared" si="1"/>
        <v>305</v>
      </c>
      <c r="K15" s="39">
        <v>45406.302499999998</v>
      </c>
      <c r="L15" s="39">
        <v>43451.015800000001</v>
      </c>
      <c r="M15" s="39">
        <v>68121.386700000003</v>
      </c>
      <c r="N15" s="98">
        <f t="shared" si="2"/>
        <v>156978.70500000002</v>
      </c>
      <c r="O15" s="121"/>
      <c r="P15" s="122"/>
    </row>
    <row r="16" spans="1:16" x14ac:dyDescent="0.2">
      <c r="A16" s="4">
        <v>13</v>
      </c>
      <c r="B16" s="15" t="s">
        <v>16</v>
      </c>
      <c r="C16" s="73">
        <v>250</v>
      </c>
      <c r="D16" s="73">
        <v>55</v>
      </c>
      <c r="E16" s="73">
        <v>310</v>
      </c>
      <c r="F16" s="95">
        <f t="shared" si="0"/>
        <v>615</v>
      </c>
      <c r="G16" s="73">
        <v>146</v>
      </c>
      <c r="H16" s="73">
        <v>26</v>
      </c>
      <c r="I16" s="73">
        <v>176</v>
      </c>
      <c r="J16" s="95">
        <f t="shared" si="1"/>
        <v>348</v>
      </c>
      <c r="K16" s="39">
        <v>139987.315</v>
      </c>
      <c r="L16" s="39">
        <v>21956.750800000002</v>
      </c>
      <c r="M16" s="39">
        <v>132365.88099999999</v>
      </c>
      <c r="N16" s="98">
        <f t="shared" si="2"/>
        <v>294309.94680000003</v>
      </c>
      <c r="O16" s="121"/>
      <c r="P16" s="122"/>
    </row>
    <row r="17" spans="1:16" x14ac:dyDescent="0.2">
      <c r="A17" s="4">
        <v>14</v>
      </c>
      <c r="B17" s="15" t="s">
        <v>17</v>
      </c>
      <c r="C17" s="73">
        <v>10</v>
      </c>
      <c r="D17" s="73">
        <v>15</v>
      </c>
      <c r="E17" s="73">
        <v>27</v>
      </c>
      <c r="F17" s="95">
        <f t="shared" si="0"/>
        <v>52</v>
      </c>
      <c r="G17" s="73">
        <v>7</v>
      </c>
      <c r="H17" s="73">
        <v>10</v>
      </c>
      <c r="I17" s="73">
        <v>16</v>
      </c>
      <c r="J17" s="95">
        <f t="shared" si="1"/>
        <v>33</v>
      </c>
      <c r="K17" s="39">
        <v>2049.3308299999999</v>
      </c>
      <c r="L17" s="39">
        <v>3926.91</v>
      </c>
      <c r="M17" s="39">
        <v>4524.8558300000004</v>
      </c>
      <c r="N17" s="98">
        <f t="shared" si="2"/>
        <v>10501.096659999999</v>
      </c>
      <c r="O17" s="121"/>
      <c r="P17" s="122"/>
    </row>
    <row r="18" spans="1:16" x14ac:dyDescent="0.2">
      <c r="A18" s="4">
        <v>15</v>
      </c>
      <c r="B18" s="15" t="s">
        <v>18</v>
      </c>
      <c r="C18" s="73">
        <v>420</v>
      </c>
      <c r="D18" s="73">
        <v>189</v>
      </c>
      <c r="E18" s="73">
        <v>528</v>
      </c>
      <c r="F18" s="95">
        <f t="shared" si="0"/>
        <v>1137</v>
      </c>
      <c r="G18" s="73">
        <v>240</v>
      </c>
      <c r="H18" s="73">
        <v>94</v>
      </c>
      <c r="I18" s="73">
        <v>323</v>
      </c>
      <c r="J18" s="95">
        <f t="shared" si="1"/>
        <v>657</v>
      </c>
      <c r="K18" s="39">
        <v>201751.951</v>
      </c>
      <c r="L18" s="39">
        <v>79503.384999999995</v>
      </c>
      <c r="M18" s="39">
        <v>184362.035</v>
      </c>
      <c r="N18" s="98">
        <f t="shared" si="2"/>
        <v>465617.37100000004</v>
      </c>
      <c r="O18" s="121"/>
      <c r="P18" s="122"/>
    </row>
    <row r="19" spans="1:16" x14ac:dyDescent="0.2">
      <c r="A19" s="4">
        <v>16</v>
      </c>
      <c r="B19" s="15" t="s">
        <v>19</v>
      </c>
      <c r="C19" s="73">
        <v>1052</v>
      </c>
      <c r="D19" s="73">
        <v>297</v>
      </c>
      <c r="E19" s="73">
        <v>938</v>
      </c>
      <c r="F19" s="95">
        <f t="shared" si="0"/>
        <v>2287</v>
      </c>
      <c r="G19" s="73">
        <v>593</v>
      </c>
      <c r="H19" s="73">
        <v>166</v>
      </c>
      <c r="I19" s="73">
        <v>550</v>
      </c>
      <c r="J19" s="95">
        <f t="shared" si="1"/>
        <v>1309</v>
      </c>
      <c r="K19" s="39">
        <v>456678.527</v>
      </c>
      <c r="L19" s="39">
        <v>101579.87699999999</v>
      </c>
      <c r="M19" s="39">
        <v>284409.08199999999</v>
      </c>
      <c r="N19" s="98">
        <f t="shared" si="2"/>
        <v>842667.48600000003</v>
      </c>
      <c r="O19" s="121"/>
      <c r="P19" s="122"/>
    </row>
    <row r="20" spans="1:16" x14ac:dyDescent="0.2">
      <c r="A20" s="4">
        <v>17</v>
      </c>
      <c r="B20" s="15" t="s">
        <v>20</v>
      </c>
      <c r="C20" s="73">
        <v>7</v>
      </c>
      <c r="D20" s="73">
        <v>11</v>
      </c>
      <c r="E20" s="73">
        <v>57</v>
      </c>
      <c r="F20" s="95">
        <f t="shared" si="0"/>
        <v>75</v>
      </c>
      <c r="G20" s="73">
        <v>4</v>
      </c>
      <c r="H20" s="73">
        <v>6</v>
      </c>
      <c r="I20" s="73">
        <v>38</v>
      </c>
      <c r="J20" s="95">
        <f t="shared" si="1"/>
        <v>48</v>
      </c>
      <c r="K20" s="39">
        <v>2072.7633300000002</v>
      </c>
      <c r="L20" s="39">
        <v>2378.3391700000002</v>
      </c>
      <c r="M20" s="39">
        <v>9661.9033299999992</v>
      </c>
      <c r="N20" s="98">
        <f t="shared" si="2"/>
        <v>14113.00583</v>
      </c>
      <c r="O20" s="121"/>
      <c r="P20" s="122"/>
    </row>
    <row r="21" spans="1:16" x14ac:dyDescent="0.2">
      <c r="A21" s="4">
        <v>18</v>
      </c>
      <c r="B21" s="15" t="s">
        <v>21</v>
      </c>
      <c r="C21" s="73">
        <v>80</v>
      </c>
      <c r="D21" s="73">
        <v>44</v>
      </c>
      <c r="E21" s="73">
        <v>139</v>
      </c>
      <c r="F21" s="95">
        <f t="shared" si="0"/>
        <v>263</v>
      </c>
      <c r="G21" s="73">
        <v>40</v>
      </c>
      <c r="H21" s="73">
        <v>24</v>
      </c>
      <c r="I21" s="73">
        <v>77</v>
      </c>
      <c r="J21" s="95">
        <f t="shared" si="1"/>
        <v>141</v>
      </c>
      <c r="K21" s="39">
        <v>18138.943299999999</v>
      </c>
      <c r="L21" s="39">
        <v>10918.494199999999</v>
      </c>
      <c r="M21" s="39">
        <v>26176.2042</v>
      </c>
      <c r="N21" s="98">
        <f t="shared" si="2"/>
        <v>55233.6417</v>
      </c>
      <c r="O21" s="121"/>
      <c r="P21" s="122"/>
    </row>
    <row r="22" spans="1:16" x14ac:dyDescent="0.2">
      <c r="A22" s="4">
        <v>19</v>
      </c>
      <c r="B22" s="15" t="s">
        <v>22</v>
      </c>
      <c r="C22" s="73">
        <v>62</v>
      </c>
      <c r="D22" s="73">
        <v>7</v>
      </c>
      <c r="E22" s="73">
        <v>192</v>
      </c>
      <c r="F22" s="95">
        <f t="shared" si="0"/>
        <v>261</v>
      </c>
      <c r="G22" s="73">
        <v>33</v>
      </c>
      <c r="H22" s="73">
        <v>6</v>
      </c>
      <c r="I22" s="73">
        <v>105</v>
      </c>
      <c r="J22" s="95">
        <f t="shared" si="1"/>
        <v>144</v>
      </c>
      <c r="K22" s="39">
        <v>18420.7942</v>
      </c>
      <c r="L22" s="39">
        <v>2483.65</v>
      </c>
      <c r="M22" s="39">
        <v>43970.398300000001</v>
      </c>
      <c r="N22" s="98">
        <f t="shared" si="2"/>
        <v>64874.842499999999</v>
      </c>
      <c r="O22" s="121"/>
      <c r="P22" s="122"/>
    </row>
    <row r="23" spans="1:16" x14ac:dyDescent="0.2">
      <c r="A23" s="4">
        <v>20</v>
      </c>
      <c r="B23" s="15" t="s">
        <v>23</v>
      </c>
      <c r="C23" s="73">
        <v>2</v>
      </c>
      <c r="D23" s="73">
        <v>10</v>
      </c>
      <c r="E23" s="73">
        <v>87</v>
      </c>
      <c r="F23" s="95">
        <f t="shared" si="0"/>
        <v>99</v>
      </c>
      <c r="G23" s="73">
        <v>2</v>
      </c>
      <c r="H23" s="73">
        <v>6</v>
      </c>
      <c r="I23" s="73">
        <v>61</v>
      </c>
      <c r="J23" s="95">
        <f t="shared" si="1"/>
        <v>69</v>
      </c>
      <c r="K23" s="39">
        <v>780</v>
      </c>
      <c r="L23" s="39">
        <v>2930.93667</v>
      </c>
      <c r="M23" s="39">
        <v>22204.487499999999</v>
      </c>
      <c r="N23" s="98">
        <f t="shared" si="2"/>
        <v>25915.424169999998</v>
      </c>
      <c r="O23" s="121"/>
      <c r="P23" s="122"/>
    </row>
    <row r="24" spans="1:16" x14ac:dyDescent="0.2">
      <c r="A24" s="4">
        <v>21</v>
      </c>
      <c r="B24" s="15" t="s">
        <v>24</v>
      </c>
      <c r="C24" s="73">
        <v>80</v>
      </c>
      <c r="D24" s="73">
        <v>55</v>
      </c>
      <c r="E24" s="73">
        <v>233</v>
      </c>
      <c r="F24" s="95">
        <f t="shared" si="0"/>
        <v>368</v>
      </c>
      <c r="G24" s="73">
        <v>37</v>
      </c>
      <c r="H24" s="73">
        <v>33</v>
      </c>
      <c r="I24" s="73">
        <v>143</v>
      </c>
      <c r="J24" s="95">
        <f t="shared" si="1"/>
        <v>213</v>
      </c>
      <c r="K24" s="39">
        <v>21490.603299999999</v>
      </c>
      <c r="L24" s="39">
        <v>13550.81</v>
      </c>
      <c r="M24" s="39">
        <v>50895.184200000003</v>
      </c>
      <c r="N24" s="98">
        <f t="shared" si="2"/>
        <v>85936.597500000003</v>
      </c>
      <c r="O24" s="121"/>
      <c r="P24" s="122"/>
    </row>
    <row r="25" spans="1:16" x14ac:dyDescent="0.2">
      <c r="A25" s="4">
        <v>22</v>
      </c>
      <c r="B25" s="15" t="s">
        <v>25</v>
      </c>
      <c r="C25" s="73">
        <v>116</v>
      </c>
      <c r="D25" s="73">
        <v>32</v>
      </c>
      <c r="E25" s="73">
        <v>271</v>
      </c>
      <c r="F25" s="95">
        <f t="shared" si="0"/>
        <v>419</v>
      </c>
      <c r="G25" s="73">
        <v>67</v>
      </c>
      <c r="H25" s="73">
        <v>21</v>
      </c>
      <c r="I25" s="73">
        <v>173</v>
      </c>
      <c r="J25" s="95">
        <f t="shared" si="1"/>
        <v>261</v>
      </c>
      <c r="K25" s="39">
        <v>33750.914199999999</v>
      </c>
      <c r="L25" s="39">
        <v>8800.2199999999993</v>
      </c>
      <c r="M25" s="39">
        <v>50627.839200000002</v>
      </c>
      <c r="N25" s="98">
        <f t="shared" si="2"/>
        <v>93178.973400000003</v>
      </c>
      <c r="O25" s="121"/>
      <c r="P25" s="122"/>
    </row>
    <row r="26" spans="1:16" x14ac:dyDescent="0.2">
      <c r="A26" s="4">
        <v>23</v>
      </c>
      <c r="B26" s="15" t="s">
        <v>26</v>
      </c>
      <c r="C26" s="73">
        <v>12</v>
      </c>
      <c r="D26" s="73">
        <v>8</v>
      </c>
      <c r="E26" s="73">
        <v>125</v>
      </c>
      <c r="F26" s="95">
        <f t="shared" si="0"/>
        <v>145</v>
      </c>
      <c r="G26" s="73">
        <v>7</v>
      </c>
      <c r="H26" s="73">
        <v>4</v>
      </c>
      <c r="I26" s="73">
        <v>73</v>
      </c>
      <c r="J26" s="95">
        <f t="shared" si="1"/>
        <v>84</v>
      </c>
      <c r="K26" s="39">
        <v>3949.6383300000002</v>
      </c>
      <c r="L26" s="39">
        <v>2399.54</v>
      </c>
      <c r="M26" s="39">
        <v>27744.578300000001</v>
      </c>
      <c r="N26" s="98">
        <f t="shared" si="2"/>
        <v>34093.756630000003</v>
      </c>
      <c r="O26" s="121"/>
      <c r="P26" s="122"/>
    </row>
    <row r="27" spans="1:16" x14ac:dyDescent="0.2">
      <c r="A27" s="4">
        <v>30</v>
      </c>
      <c r="B27" s="15" t="s">
        <v>27</v>
      </c>
      <c r="C27" s="73">
        <v>3189</v>
      </c>
      <c r="D27" s="73">
        <v>739</v>
      </c>
      <c r="E27" s="73">
        <v>1164</v>
      </c>
      <c r="F27" s="95">
        <f t="shared" si="0"/>
        <v>5092</v>
      </c>
      <c r="G27" s="73">
        <v>1971</v>
      </c>
      <c r="H27" s="73">
        <v>442</v>
      </c>
      <c r="I27" s="73">
        <v>712</v>
      </c>
      <c r="J27" s="95">
        <f t="shared" si="1"/>
        <v>3125</v>
      </c>
      <c r="K27" s="39">
        <v>1247277.3999999999</v>
      </c>
      <c r="L27" s="39">
        <v>241032.11199999999</v>
      </c>
      <c r="M27" s="39">
        <v>315020.27899999998</v>
      </c>
      <c r="N27" s="98">
        <f>SUM(K27:M27)</f>
        <v>1803329.7909999997</v>
      </c>
      <c r="O27" s="121"/>
      <c r="P27" s="122"/>
    </row>
    <row r="28" spans="1:16" x14ac:dyDescent="0.2">
      <c r="A28" s="1"/>
      <c r="B28" s="61" t="s">
        <v>3</v>
      </c>
      <c r="C28" s="103">
        <f>SUM(C4:C27)</f>
        <v>7054</v>
      </c>
      <c r="D28" s="103">
        <f>SUM(D4:D27)</f>
        <v>2235</v>
      </c>
      <c r="E28" s="103">
        <f>SUM(E4:E27)</f>
        <v>7279</v>
      </c>
      <c r="F28" s="104">
        <f>SUM(F4:F27)</f>
        <v>16568</v>
      </c>
      <c r="G28" s="103">
        <f t="shared" ref="G28:M28" si="3">SUM(G4:G27)</f>
        <v>4161</v>
      </c>
      <c r="H28" s="103">
        <f>SUM(H4:H27)</f>
        <v>1281</v>
      </c>
      <c r="I28" s="103">
        <f t="shared" si="3"/>
        <v>4378</v>
      </c>
      <c r="J28" s="104">
        <f t="shared" si="3"/>
        <v>9820</v>
      </c>
      <c r="K28" s="105">
        <f>SUM(K4:K27)</f>
        <v>2818387.3296869998</v>
      </c>
      <c r="L28" s="105">
        <f>SUM(L4:L27)</f>
        <v>744510.66146999993</v>
      </c>
      <c r="M28" s="105">
        <f t="shared" si="3"/>
        <v>2070950.7761900001</v>
      </c>
      <c r="N28" s="106">
        <f>SUM(N4:N27)</f>
        <v>5633848.7673470005</v>
      </c>
    </row>
    <row r="31" spans="1:16" x14ac:dyDescent="0.2">
      <c r="D31" s="73"/>
      <c r="E31" s="73"/>
      <c r="F31" s="73"/>
      <c r="G31" s="39"/>
      <c r="J31" s="73"/>
      <c r="K31" s="73"/>
      <c r="L31" s="73"/>
    </row>
    <row r="32" spans="1:16" x14ac:dyDescent="0.2">
      <c r="D32" s="73"/>
      <c r="E32" s="73"/>
      <c r="F32" s="73"/>
      <c r="G32" s="39"/>
      <c r="J32" s="73"/>
      <c r="K32" s="73"/>
      <c r="L32" s="73"/>
    </row>
    <row r="33" spans="4:12" x14ac:dyDescent="0.2">
      <c r="D33" s="73"/>
      <c r="E33" s="73"/>
      <c r="F33" s="73"/>
      <c r="G33" s="39"/>
      <c r="J33" s="73"/>
      <c r="K33" s="73"/>
      <c r="L33" s="73"/>
    </row>
    <row r="34" spans="4:12" x14ac:dyDescent="0.2">
      <c r="D34" s="73"/>
      <c r="E34" s="73"/>
      <c r="F34" s="73"/>
      <c r="G34" s="39"/>
      <c r="J34" s="73"/>
      <c r="K34" s="73"/>
      <c r="L34" s="73"/>
    </row>
    <row r="35" spans="4:12" x14ac:dyDescent="0.2">
      <c r="D35" s="73"/>
      <c r="E35" s="73"/>
      <c r="F35" s="73"/>
      <c r="G35" s="39"/>
      <c r="J35" s="73"/>
      <c r="K35" s="73"/>
      <c r="L35" s="73"/>
    </row>
    <row r="36" spans="4:12" x14ac:dyDescent="0.2">
      <c r="D36" s="73"/>
      <c r="E36" s="73"/>
      <c r="F36" s="73"/>
      <c r="G36" s="39"/>
      <c r="J36" s="73"/>
      <c r="K36" s="73"/>
      <c r="L36" s="73"/>
    </row>
    <row r="37" spans="4:12" x14ac:dyDescent="0.2">
      <c r="D37" s="73"/>
      <c r="E37" s="73"/>
      <c r="F37" s="73"/>
      <c r="G37" s="39"/>
      <c r="J37" s="73"/>
      <c r="K37" s="73"/>
      <c r="L37" s="73"/>
    </row>
    <row r="38" spans="4:12" x14ac:dyDescent="0.2">
      <c r="D38" s="73"/>
      <c r="E38" s="73"/>
      <c r="F38" s="73"/>
      <c r="G38" s="39"/>
      <c r="J38" s="73"/>
      <c r="K38" s="73"/>
      <c r="L38" s="73"/>
    </row>
    <row r="39" spans="4:12" x14ac:dyDescent="0.2">
      <c r="D39" s="73"/>
      <c r="E39" s="73"/>
      <c r="F39" s="73"/>
      <c r="G39" s="39"/>
      <c r="J39" s="73"/>
      <c r="K39" s="73"/>
      <c r="L39" s="73"/>
    </row>
    <row r="40" spans="4:12" x14ac:dyDescent="0.2">
      <c r="D40" s="73"/>
      <c r="E40" s="73"/>
      <c r="F40" s="73"/>
      <c r="G40" s="39"/>
      <c r="J40" s="73"/>
      <c r="K40" s="73"/>
      <c r="L40" s="73"/>
    </row>
    <row r="41" spans="4:12" x14ac:dyDescent="0.2">
      <c r="D41" s="73"/>
      <c r="E41" s="73"/>
      <c r="F41" s="73"/>
      <c r="G41" s="39"/>
      <c r="J41" s="73"/>
      <c r="K41" s="73"/>
      <c r="L41" s="73"/>
    </row>
    <row r="42" spans="4:12" x14ac:dyDescent="0.2">
      <c r="D42" s="73"/>
      <c r="E42" s="73"/>
      <c r="F42" s="73"/>
      <c r="G42" s="39"/>
      <c r="J42" s="73"/>
      <c r="K42" s="73"/>
      <c r="L42" s="73"/>
    </row>
    <row r="43" spans="4:12" x14ac:dyDescent="0.2">
      <c r="D43" s="73"/>
      <c r="E43" s="73"/>
      <c r="F43" s="73"/>
      <c r="G43" s="39"/>
      <c r="J43" s="73"/>
      <c r="K43" s="73"/>
      <c r="L43" s="73"/>
    </row>
    <row r="44" spans="4:12" x14ac:dyDescent="0.2">
      <c r="D44" s="73"/>
      <c r="E44" s="73"/>
      <c r="F44" s="73"/>
      <c r="G44" s="39"/>
      <c r="J44" s="73"/>
      <c r="K44" s="73"/>
      <c r="L44" s="73"/>
    </row>
    <row r="45" spans="4:12" x14ac:dyDescent="0.2">
      <c r="D45" s="73"/>
      <c r="E45" s="73"/>
      <c r="F45" s="73"/>
      <c r="G45" s="39"/>
      <c r="J45" s="73"/>
      <c r="K45" s="73"/>
      <c r="L45" s="73"/>
    </row>
    <row r="46" spans="4:12" x14ac:dyDescent="0.2">
      <c r="D46" s="73"/>
      <c r="E46" s="73"/>
      <c r="F46" s="73"/>
      <c r="G46" s="39"/>
      <c r="J46" s="73"/>
      <c r="K46" s="73"/>
      <c r="L46" s="73"/>
    </row>
    <row r="47" spans="4:12" x14ac:dyDescent="0.2">
      <c r="D47" s="73"/>
      <c r="E47" s="73"/>
      <c r="F47" s="73"/>
      <c r="G47" s="39"/>
      <c r="J47" s="73"/>
      <c r="K47" s="73"/>
      <c r="L47" s="73"/>
    </row>
    <row r="48" spans="4:12" x14ac:dyDescent="0.2">
      <c r="D48" s="73"/>
      <c r="E48" s="73"/>
      <c r="F48" s="73"/>
      <c r="G48" s="39"/>
      <c r="J48" s="73"/>
      <c r="K48" s="73"/>
      <c r="L48" s="73"/>
    </row>
    <row r="49" spans="4:12" x14ac:dyDescent="0.2">
      <c r="D49" s="73"/>
      <c r="E49" s="73"/>
      <c r="F49" s="73"/>
      <c r="G49" s="39"/>
      <c r="J49" s="73"/>
      <c r="K49" s="73"/>
      <c r="L49" s="73"/>
    </row>
    <row r="50" spans="4:12" x14ac:dyDescent="0.2">
      <c r="D50" s="73"/>
      <c r="E50" s="73"/>
      <c r="F50" s="73"/>
      <c r="G50" s="39"/>
      <c r="J50" s="73"/>
      <c r="K50" s="73"/>
      <c r="L50" s="73"/>
    </row>
    <row r="51" spans="4:12" x14ac:dyDescent="0.2">
      <c r="D51" s="73"/>
      <c r="E51" s="73"/>
      <c r="F51" s="73"/>
      <c r="G51" s="39"/>
      <c r="J51" s="73"/>
      <c r="K51" s="73"/>
      <c r="L51" s="73"/>
    </row>
    <row r="52" spans="4:12" x14ac:dyDescent="0.2">
      <c r="D52" s="73"/>
      <c r="E52" s="73"/>
      <c r="F52" s="73"/>
      <c r="G52" s="39"/>
      <c r="J52" s="73"/>
      <c r="K52" s="73"/>
      <c r="L52" s="73"/>
    </row>
    <row r="53" spans="4:12" x14ac:dyDescent="0.2">
      <c r="D53" s="73"/>
      <c r="E53" s="73"/>
      <c r="F53" s="73"/>
      <c r="G53" s="39"/>
      <c r="J53" s="73"/>
      <c r="K53" s="73"/>
      <c r="L53" s="73"/>
    </row>
    <row r="54" spans="4:12" x14ac:dyDescent="0.2">
      <c r="D54" s="73"/>
      <c r="E54" s="73"/>
      <c r="F54" s="73"/>
      <c r="G54" s="39"/>
      <c r="J54" s="73"/>
      <c r="K54" s="73"/>
      <c r="L54" s="73"/>
    </row>
    <row r="55" spans="4:12" x14ac:dyDescent="0.2">
      <c r="D55" s="73"/>
      <c r="E55" s="73"/>
      <c r="F55" s="73"/>
      <c r="G55" s="39"/>
      <c r="J55" s="73"/>
      <c r="K55" s="73"/>
      <c r="L55" s="73"/>
    </row>
    <row r="56" spans="4:12" x14ac:dyDescent="0.2">
      <c r="D56" s="73"/>
      <c r="E56" s="73"/>
      <c r="F56" s="73"/>
      <c r="G56" s="39"/>
      <c r="J56" s="73"/>
      <c r="K56" s="73"/>
      <c r="L56" s="73"/>
    </row>
    <row r="57" spans="4:12" x14ac:dyDescent="0.2">
      <c r="D57" s="73"/>
      <c r="E57" s="73"/>
      <c r="F57" s="73"/>
      <c r="G57" s="39"/>
      <c r="J57" s="73"/>
      <c r="K57" s="73"/>
      <c r="L57" s="73"/>
    </row>
    <row r="58" spans="4:12" x14ac:dyDescent="0.2">
      <c r="D58" s="73"/>
      <c r="E58" s="73"/>
      <c r="F58" s="73"/>
      <c r="G58" s="39"/>
      <c r="J58" s="73"/>
      <c r="K58" s="73"/>
      <c r="L58" s="73"/>
    </row>
    <row r="59" spans="4:12" x14ac:dyDescent="0.2">
      <c r="D59" s="73"/>
      <c r="E59" s="73"/>
      <c r="F59" s="73"/>
      <c r="G59" s="39"/>
      <c r="J59" s="73"/>
      <c r="K59" s="73"/>
      <c r="L59" s="73"/>
    </row>
    <row r="60" spans="4:12" x14ac:dyDescent="0.2">
      <c r="D60" s="73"/>
      <c r="E60" s="73"/>
      <c r="F60" s="73"/>
      <c r="G60" s="39"/>
      <c r="J60" s="73"/>
      <c r="K60" s="73"/>
      <c r="L60" s="73"/>
    </row>
    <row r="61" spans="4:12" x14ac:dyDescent="0.2">
      <c r="D61" s="73"/>
      <c r="E61" s="73"/>
      <c r="F61" s="73"/>
      <c r="G61" s="39"/>
      <c r="J61" s="73"/>
      <c r="K61" s="73"/>
      <c r="L61" s="73"/>
    </row>
    <row r="62" spans="4:12" x14ac:dyDescent="0.2">
      <c r="D62" s="73"/>
      <c r="E62" s="73"/>
      <c r="F62" s="73"/>
      <c r="G62" s="39"/>
      <c r="J62" s="73"/>
      <c r="K62" s="73"/>
      <c r="L62" s="73"/>
    </row>
    <row r="63" spans="4:12" x14ac:dyDescent="0.2">
      <c r="D63" s="73"/>
      <c r="E63" s="73"/>
      <c r="F63" s="73"/>
      <c r="G63" s="39"/>
      <c r="J63" s="73"/>
      <c r="K63" s="73"/>
      <c r="L63" s="73"/>
    </row>
    <row r="64" spans="4:12" x14ac:dyDescent="0.2">
      <c r="D64" s="73"/>
      <c r="E64" s="73"/>
      <c r="F64" s="73"/>
      <c r="G64" s="39"/>
      <c r="J64" s="73"/>
      <c r="K64" s="73"/>
      <c r="L64" s="73"/>
    </row>
    <row r="65" spans="4:12" x14ac:dyDescent="0.2">
      <c r="D65" s="73"/>
      <c r="E65" s="73"/>
      <c r="F65" s="73"/>
      <c r="G65" s="39"/>
      <c r="J65" s="73"/>
      <c r="K65" s="73"/>
      <c r="L65" s="73"/>
    </row>
    <row r="66" spans="4:12" x14ac:dyDescent="0.2">
      <c r="D66" s="73"/>
      <c r="E66" s="73"/>
      <c r="F66" s="73"/>
      <c r="G66" s="39"/>
      <c r="J66" s="73"/>
      <c r="K66" s="73"/>
      <c r="L66" s="73"/>
    </row>
    <row r="67" spans="4:12" x14ac:dyDescent="0.2">
      <c r="D67" s="73"/>
      <c r="E67" s="73"/>
      <c r="F67" s="73"/>
      <c r="G67" s="39"/>
      <c r="J67" s="73"/>
      <c r="K67" s="73"/>
      <c r="L67" s="73"/>
    </row>
    <row r="68" spans="4:12" x14ac:dyDescent="0.2">
      <c r="D68" s="73"/>
      <c r="E68" s="73"/>
      <c r="F68" s="73"/>
      <c r="G68" s="39"/>
      <c r="J68" s="73"/>
      <c r="K68" s="73"/>
      <c r="L68" s="73"/>
    </row>
    <row r="69" spans="4:12" x14ac:dyDescent="0.2">
      <c r="D69" s="73"/>
      <c r="E69" s="73"/>
      <c r="F69" s="73"/>
      <c r="G69" s="39"/>
      <c r="J69" s="73"/>
      <c r="K69" s="73"/>
      <c r="L69" s="73"/>
    </row>
    <row r="70" spans="4:12" x14ac:dyDescent="0.2">
      <c r="D70" s="73"/>
      <c r="E70" s="73"/>
      <c r="F70" s="73"/>
      <c r="G70" s="39"/>
      <c r="J70" s="73"/>
      <c r="K70" s="73"/>
      <c r="L70" s="73"/>
    </row>
    <row r="71" spans="4:12" x14ac:dyDescent="0.2">
      <c r="D71" s="73"/>
      <c r="E71" s="73"/>
      <c r="F71" s="73"/>
      <c r="G71" s="39"/>
      <c r="J71" s="73"/>
      <c r="K71" s="73"/>
      <c r="L71" s="73"/>
    </row>
    <row r="72" spans="4:12" x14ac:dyDescent="0.2">
      <c r="D72" s="73"/>
      <c r="E72" s="73"/>
      <c r="F72" s="73"/>
      <c r="G72" s="39"/>
      <c r="J72" s="73"/>
      <c r="K72" s="73"/>
      <c r="L72" s="73"/>
    </row>
    <row r="73" spans="4:12" x14ac:dyDescent="0.2">
      <c r="D73" s="73"/>
      <c r="E73" s="73"/>
      <c r="F73" s="73"/>
      <c r="G73" s="39"/>
      <c r="J73" s="73"/>
      <c r="K73" s="73"/>
      <c r="L73" s="73"/>
    </row>
    <row r="74" spans="4:12" x14ac:dyDescent="0.2">
      <c r="D74" s="73"/>
      <c r="E74" s="73"/>
      <c r="F74" s="73"/>
      <c r="G74" s="39"/>
      <c r="J74" s="73"/>
      <c r="K74" s="73"/>
      <c r="L74" s="73"/>
    </row>
    <row r="75" spans="4:12" x14ac:dyDescent="0.2">
      <c r="D75" s="73"/>
      <c r="E75" s="73"/>
      <c r="F75" s="73"/>
      <c r="G75" s="39"/>
      <c r="J75" s="73"/>
      <c r="K75" s="73"/>
      <c r="L75" s="73"/>
    </row>
    <row r="76" spans="4:12" x14ac:dyDescent="0.2">
      <c r="D76" s="73"/>
      <c r="E76" s="73"/>
      <c r="F76" s="73"/>
      <c r="G76" s="39"/>
      <c r="J76" s="73"/>
      <c r="K76" s="73"/>
      <c r="L76" s="73"/>
    </row>
    <row r="77" spans="4:12" x14ac:dyDescent="0.2">
      <c r="D77" s="73"/>
      <c r="E77" s="73"/>
      <c r="F77" s="73"/>
      <c r="G77" s="39"/>
      <c r="J77" s="73"/>
      <c r="K77" s="73"/>
      <c r="L77" s="73"/>
    </row>
    <row r="78" spans="4:12" x14ac:dyDescent="0.2">
      <c r="D78" s="73"/>
      <c r="E78" s="73"/>
      <c r="F78" s="73"/>
      <c r="G78" s="39"/>
      <c r="J78" s="73"/>
      <c r="K78" s="73"/>
      <c r="L78" s="73"/>
    </row>
    <row r="79" spans="4:12" x14ac:dyDescent="0.2">
      <c r="D79" s="73"/>
      <c r="E79" s="73"/>
      <c r="F79" s="73"/>
      <c r="G79" s="39"/>
      <c r="J79" s="73"/>
      <c r="K79" s="73"/>
      <c r="L79" s="73"/>
    </row>
    <row r="80" spans="4:12" x14ac:dyDescent="0.2">
      <c r="D80" s="73"/>
      <c r="E80" s="73"/>
      <c r="F80" s="73"/>
      <c r="G80" s="39"/>
      <c r="J80" s="73"/>
      <c r="K80" s="73"/>
      <c r="L80" s="73"/>
    </row>
    <row r="81" spans="4:12" x14ac:dyDescent="0.2">
      <c r="D81" s="73"/>
      <c r="E81" s="73"/>
      <c r="F81" s="73"/>
      <c r="G81" s="39"/>
      <c r="J81" s="73"/>
      <c r="K81" s="73"/>
      <c r="L81" s="73"/>
    </row>
    <row r="82" spans="4:12" x14ac:dyDescent="0.2">
      <c r="D82" s="73"/>
      <c r="E82" s="73"/>
      <c r="F82" s="73"/>
      <c r="G82" s="39"/>
      <c r="J82" s="73"/>
      <c r="K82" s="73"/>
      <c r="L82" s="73"/>
    </row>
    <row r="83" spans="4:12" x14ac:dyDescent="0.2">
      <c r="D83" s="73"/>
      <c r="E83" s="73"/>
      <c r="F83" s="73"/>
      <c r="G83" s="39"/>
      <c r="J83" s="73"/>
      <c r="K83" s="73"/>
      <c r="L83" s="73"/>
    </row>
    <row r="84" spans="4:12" x14ac:dyDescent="0.2">
      <c r="D84" s="73"/>
      <c r="E84" s="73"/>
      <c r="F84" s="73"/>
      <c r="G84" s="39"/>
      <c r="J84" s="73"/>
      <c r="K84" s="73"/>
      <c r="L84" s="73"/>
    </row>
    <row r="85" spans="4:12" x14ac:dyDescent="0.2">
      <c r="D85" s="73"/>
      <c r="E85" s="73"/>
      <c r="F85" s="73"/>
      <c r="G85" s="39"/>
      <c r="J85" s="73"/>
      <c r="K85" s="73"/>
      <c r="L85" s="73"/>
    </row>
    <row r="86" spans="4:12" x14ac:dyDescent="0.2">
      <c r="D86" s="73"/>
      <c r="E86" s="73"/>
      <c r="F86" s="73"/>
      <c r="G86" s="39"/>
      <c r="J86" s="73"/>
      <c r="K86" s="73"/>
      <c r="L86" s="73"/>
    </row>
    <row r="87" spans="4:12" x14ac:dyDescent="0.2">
      <c r="D87" s="73"/>
      <c r="E87" s="73"/>
      <c r="F87" s="73"/>
      <c r="G87" s="39"/>
      <c r="J87" s="73"/>
      <c r="K87" s="73"/>
      <c r="L87" s="73"/>
    </row>
    <row r="88" spans="4:12" x14ac:dyDescent="0.2">
      <c r="D88" s="73"/>
      <c r="E88" s="73"/>
      <c r="F88" s="73"/>
      <c r="G88" s="39"/>
      <c r="J88" s="73"/>
      <c r="K88" s="73"/>
      <c r="L88" s="73"/>
    </row>
    <row r="89" spans="4:12" x14ac:dyDescent="0.2">
      <c r="D89" s="73"/>
      <c r="E89" s="73"/>
      <c r="F89" s="73"/>
      <c r="G89" s="39"/>
      <c r="J89" s="73"/>
      <c r="K89" s="73"/>
      <c r="L89" s="73"/>
    </row>
    <row r="90" spans="4:12" x14ac:dyDescent="0.2">
      <c r="D90" s="73"/>
      <c r="E90" s="73"/>
      <c r="F90" s="73"/>
      <c r="G90" s="39"/>
      <c r="J90" s="73"/>
      <c r="K90" s="73"/>
      <c r="L90" s="73"/>
    </row>
    <row r="91" spans="4:12" x14ac:dyDescent="0.2">
      <c r="D91" s="73"/>
      <c r="E91" s="73"/>
      <c r="F91" s="73"/>
      <c r="G91" s="39"/>
      <c r="J91" s="73"/>
      <c r="K91" s="73"/>
      <c r="L91" s="73"/>
    </row>
    <row r="92" spans="4:12" x14ac:dyDescent="0.2">
      <c r="D92" s="73"/>
      <c r="E92" s="73"/>
      <c r="F92" s="73"/>
      <c r="G92" s="39"/>
      <c r="J92" s="73"/>
      <c r="K92" s="73"/>
      <c r="L92" s="73"/>
    </row>
    <row r="93" spans="4:12" x14ac:dyDescent="0.2">
      <c r="D93" s="73"/>
      <c r="E93" s="73"/>
      <c r="F93" s="73"/>
      <c r="G93" s="39"/>
      <c r="J93" s="73"/>
      <c r="K93" s="73"/>
      <c r="L93" s="73"/>
    </row>
    <row r="94" spans="4:12" x14ac:dyDescent="0.2">
      <c r="D94" s="73"/>
      <c r="E94" s="73"/>
      <c r="F94" s="73"/>
      <c r="G94" s="39"/>
      <c r="J94" s="73"/>
      <c r="K94" s="73"/>
      <c r="L94" s="73"/>
    </row>
    <row r="95" spans="4:12" x14ac:dyDescent="0.2">
      <c r="D95" s="73"/>
      <c r="E95" s="73"/>
      <c r="F95" s="73"/>
      <c r="G95" s="39"/>
      <c r="J95" s="73"/>
      <c r="K95" s="73"/>
      <c r="L95" s="73"/>
    </row>
    <row r="96" spans="4:12" x14ac:dyDescent="0.2">
      <c r="D96" s="73"/>
      <c r="E96" s="73"/>
      <c r="F96" s="73"/>
      <c r="G96" s="39"/>
      <c r="J96" s="73"/>
      <c r="K96" s="73"/>
      <c r="L96" s="73"/>
    </row>
    <row r="97" spans="4:12" x14ac:dyDescent="0.2">
      <c r="D97" s="73"/>
      <c r="E97" s="73"/>
      <c r="F97" s="73"/>
      <c r="G97" s="39"/>
      <c r="J97" s="73"/>
      <c r="K97" s="73"/>
      <c r="L97" s="73"/>
    </row>
    <row r="98" spans="4:12" x14ac:dyDescent="0.2">
      <c r="D98" s="73"/>
      <c r="E98" s="73"/>
      <c r="F98" s="73"/>
      <c r="G98" s="39"/>
      <c r="J98" s="73"/>
      <c r="K98" s="73"/>
      <c r="L98" s="73"/>
    </row>
    <row r="99" spans="4:12" x14ac:dyDescent="0.2">
      <c r="D99" s="73"/>
      <c r="E99" s="73"/>
      <c r="F99" s="73"/>
      <c r="G99" s="39"/>
      <c r="J99" s="73"/>
      <c r="K99" s="73"/>
      <c r="L99" s="73"/>
    </row>
    <row r="100" spans="4:12" x14ac:dyDescent="0.2">
      <c r="D100" s="73"/>
      <c r="E100" s="73"/>
      <c r="F100" s="73"/>
      <c r="G100" s="39"/>
      <c r="J100" s="73"/>
      <c r="K100" s="73"/>
      <c r="L100" s="73"/>
    </row>
    <row r="101" spans="4:12" x14ac:dyDescent="0.2">
      <c r="D101" s="73"/>
      <c r="E101" s="73"/>
      <c r="F101" s="73"/>
      <c r="G101" s="39"/>
      <c r="J101" s="73"/>
      <c r="K101" s="73"/>
      <c r="L101" s="73"/>
    </row>
    <row r="102" spans="4:12" x14ac:dyDescent="0.2">
      <c r="D102" s="73"/>
      <c r="E102" s="73"/>
      <c r="F102" s="73"/>
      <c r="G102" s="39"/>
      <c r="J102" s="73"/>
      <c r="K102" s="73"/>
      <c r="L102" s="73"/>
    </row>
    <row r="103" spans="4:12" x14ac:dyDescent="0.2">
      <c r="K103" s="73"/>
      <c r="L103" s="39"/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zoomScale="90" zoomScaleNormal="90" workbookViewId="0">
      <pane xSplit="2" ySplit="3" topLeftCell="C77" activePane="bottomRight" state="frozen"/>
      <selection pane="topRight" activeCell="C1" sqref="C1"/>
      <selection pane="bottomLeft" activeCell="A4" sqref="A4"/>
      <selection pane="bottomRight" activeCell="C32" sqref="C32:M103"/>
    </sheetView>
  </sheetViews>
  <sheetFormatPr defaultRowHeight="15" x14ac:dyDescent="0.2"/>
  <cols>
    <col min="2" max="2" width="12.44140625" customWidth="1"/>
    <col min="3" max="5" width="9" bestFit="1" customWidth="1"/>
    <col min="6" max="6" width="12.44140625" bestFit="1" customWidth="1"/>
    <col min="7" max="7" width="12.77734375" customWidth="1"/>
    <col min="8" max="10" width="9" bestFit="1" customWidth="1"/>
    <col min="11" max="11" width="14.44140625" customWidth="1"/>
    <col min="12" max="12" width="10.5546875" customWidth="1"/>
    <col min="13" max="13" width="11.6640625" customWidth="1"/>
    <col min="14" max="14" width="12.44140625" customWidth="1"/>
  </cols>
  <sheetData>
    <row r="1" spans="1:16" ht="15.75" x14ac:dyDescent="0.25">
      <c r="D1" s="13" t="s">
        <v>103</v>
      </c>
    </row>
    <row r="2" spans="1:16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6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6" x14ac:dyDescent="0.2">
      <c r="A4" s="4">
        <v>1</v>
      </c>
      <c r="B4" s="15" t="s">
        <v>4</v>
      </c>
      <c r="C4" s="73">
        <v>57</v>
      </c>
      <c r="D4" s="73">
        <v>31</v>
      </c>
      <c r="E4" s="73">
        <v>148</v>
      </c>
      <c r="F4" s="95">
        <f>SUM(C4:E4)</f>
        <v>236</v>
      </c>
      <c r="G4">
        <v>30</v>
      </c>
      <c r="H4">
        <v>18</v>
      </c>
      <c r="I4">
        <v>90</v>
      </c>
      <c r="J4" s="95">
        <f>SUM(G4:I4)</f>
        <v>138</v>
      </c>
      <c r="K4" s="39">
        <v>10685.285</v>
      </c>
      <c r="L4" s="39">
        <v>7034.6358300000002</v>
      </c>
      <c r="M4" s="39">
        <v>32240.26</v>
      </c>
      <c r="N4" s="98">
        <f>SUM(K4:M4)</f>
        <v>49960.180829999998</v>
      </c>
      <c r="O4" s="121"/>
      <c r="P4" s="122"/>
    </row>
    <row r="5" spans="1:16" x14ac:dyDescent="0.2">
      <c r="A5" s="4">
        <v>2</v>
      </c>
      <c r="B5" s="15" t="s">
        <v>5</v>
      </c>
      <c r="C5" s="73">
        <v>115</v>
      </c>
      <c r="D5" s="73">
        <v>72</v>
      </c>
      <c r="E5" s="73">
        <v>252</v>
      </c>
      <c r="F5" s="95">
        <f t="shared" ref="F5:F27" si="0">SUM(C5:E5)</f>
        <v>439</v>
      </c>
      <c r="G5">
        <v>69</v>
      </c>
      <c r="H5">
        <v>42</v>
      </c>
      <c r="I5">
        <v>146</v>
      </c>
      <c r="J5" s="95">
        <f t="shared" ref="J5:J27" si="1">SUM(G5:I5)</f>
        <v>257</v>
      </c>
      <c r="K5" s="39">
        <v>45265.317499999997</v>
      </c>
      <c r="L5" s="39">
        <v>25357.388299999999</v>
      </c>
      <c r="M5" s="39">
        <v>75524.171700000006</v>
      </c>
      <c r="N5" s="98">
        <f t="shared" ref="N5:N26" si="2">SUM(K5:M5)</f>
        <v>146146.8775</v>
      </c>
      <c r="O5" s="121"/>
      <c r="P5" s="122"/>
    </row>
    <row r="6" spans="1:16" x14ac:dyDescent="0.2">
      <c r="A6" s="4">
        <v>3</v>
      </c>
      <c r="B6" s="15" t="s">
        <v>6</v>
      </c>
      <c r="C6" s="73">
        <v>971</v>
      </c>
      <c r="D6" s="73">
        <v>311</v>
      </c>
      <c r="E6" s="73">
        <v>1360</v>
      </c>
      <c r="F6" s="95">
        <f t="shared" si="0"/>
        <v>2642</v>
      </c>
      <c r="G6">
        <v>556</v>
      </c>
      <c r="H6">
        <v>179</v>
      </c>
      <c r="I6">
        <v>804</v>
      </c>
      <c r="J6" s="95">
        <f t="shared" si="1"/>
        <v>1539</v>
      </c>
      <c r="K6" s="39">
        <v>410926.29499999998</v>
      </c>
      <c r="L6" s="39">
        <v>120558.40300000001</v>
      </c>
      <c r="M6" s="39">
        <v>447261.62</v>
      </c>
      <c r="N6" s="98">
        <f t="shared" si="2"/>
        <v>978746.31799999997</v>
      </c>
      <c r="O6" s="121"/>
      <c r="P6" s="122"/>
    </row>
    <row r="7" spans="1:16" x14ac:dyDescent="0.2">
      <c r="A7" s="4">
        <v>4</v>
      </c>
      <c r="B7" s="15" t="s">
        <v>7</v>
      </c>
      <c r="C7" s="73">
        <v>26</v>
      </c>
      <c r="D7" s="73">
        <v>19</v>
      </c>
      <c r="E7" s="73">
        <v>130</v>
      </c>
      <c r="F7" s="95">
        <f t="shared" si="0"/>
        <v>175</v>
      </c>
      <c r="G7">
        <v>16</v>
      </c>
      <c r="H7">
        <v>9</v>
      </c>
      <c r="I7">
        <v>76</v>
      </c>
      <c r="J7" s="95">
        <f t="shared" si="1"/>
        <v>101</v>
      </c>
      <c r="K7" s="39">
        <v>6731.7466700000004</v>
      </c>
      <c r="L7" s="39">
        <v>7270.4775</v>
      </c>
      <c r="M7" s="39">
        <v>35034.447500000002</v>
      </c>
      <c r="N7" s="98">
        <f t="shared" si="2"/>
        <v>49036.671670000003</v>
      </c>
      <c r="O7" s="121"/>
      <c r="P7" s="122"/>
    </row>
    <row r="8" spans="1:16" x14ac:dyDescent="0.2">
      <c r="A8" s="4">
        <v>5</v>
      </c>
      <c r="B8" s="15" t="s">
        <v>8</v>
      </c>
      <c r="C8" s="73">
        <v>55</v>
      </c>
      <c r="D8" s="73">
        <v>15</v>
      </c>
      <c r="E8" s="73">
        <v>94</v>
      </c>
      <c r="F8" s="95">
        <f t="shared" si="0"/>
        <v>164</v>
      </c>
      <c r="G8">
        <v>33</v>
      </c>
      <c r="H8">
        <v>10</v>
      </c>
      <c r="I8">
        <v>57</v>
      </c>
      <c r="J8" s="95">
        <f t="shared" si="1"/>
        <v>100</v>
      </c>
      <c r="K8" s="39">
        <v>16597.284199999998</v>
      </c>
      <c r="L8" s="39">
        <v>3505.2874999999999</v>
      </c>
      <c r="M8" s="39">
        <v>19252.978299999999</v>
      </c>
      <c r="N8" s="98">
        <f t="shared" si="2"/>
        <v>39355.549999999996</v>
      </c>
      <c r="O8" s="121"/>
      <c r="P8" s="122"/>
    </row>
    <row r="9" spans="1:16" x14ac:dyDescent="0.2">
      <c r="A9" s="4">
        <v>6</v>
      </c>
      <c r="B9" s="15" t="s">
        <v>9</v>
      </c>
      <c r="C9" s="73">
        <v>28</v>
      </c>
      <c r="D9" s="73">
        <v>42</v>
      </c>
      <c r="E9" s="73">
        <v>185</v>
      </c>
      <c r="F9" s="95">
        <f t="shared" si="0"/>
        <v>255</v>
      </c>
      <c r="G9">
        <v>18</v>
      </c>
      <c r="H9">
        <v>22</v>
      </c>
      <c r="I9">
        <v>119</v>
      </c>
      <c r="J9" s="95">
        <f t="shared" si="1"/>
        <v>159</v>
      </c>
      <c r="K9" s="39">
        <v>10740.275</v>
      </c>
      <c r="L9" s="39">
        <v>14225.564200000001</v>
      </c>
      <c r="M9" s="39">
        <v>46888.042500000003</v>
      </c>
      <c r="N9" s="98">
        <f t="shared" si="2"/>
        <v>71853.881699999998</v>
      </c>
      <c r="O9" s="121"/>
      <c r="P9" s="122"/>
    </row>
    <row r="10" spans="1:16" x14ac:dyDescent="0.2">
      <c r="A10" s="4">
        <v>7</v>
      </c>
      <c r="B10" s="15" t="s">
        <v>10</v>
      </c>
      <c r="C10" s="73">
        <v>111</v>
      </c>
      <c r="D10" s="73">
        <v>69</v>
      </c>
      <c r="E10" s="73">
        <v>123</v>
      </c>
      <c r="F10" s="95">
        <f t="shared" si="0"/>
        <v>303</v>
      </c>
      <c r="G10">
        <v>62</v>
      </c>
      <c r="H10">
        <v>37</v>
      </c>
      <c r="I10">
        <v>74</v>
      </c>
      <c r="J10" s="95">
        <f t="shared" si="1"/>
        <v>173</v>
      </c>
      <c r="K10" s="39">
        <v>38754.744200000001</v>
      </c>
      <c r="L10" s="39">
        <v>20364.770799999998</v>
      </c>
      <c r="M10" s="39">
        <v>33542.415800000002</v>
      </c>
      <c r="N10" s="98">
        <f t="shared" si="2"/>
        <v>92661.930800000002</v>
      </c>
      <c r="O10" s="121"/>
      <c r="P10" s="122"/>
    </row>
    <row r="11" spans="1:16" x14ac:dyDescent="0.2">
      <c r="A11" s="4">
        <v>8</v>
      </c>
      <c r="B11" s="15" t="s">
        <v>11</v>
      </c>
      <c r="C11" s="73">
        <v>124</v>
      </c>
      <c r="D11" s="73">
        <v>14</v>
      </c>
      <c r="E11" s="73">
        <v>278</v>
      </c>
      <c r="F11" s="95">
        <f t="shared" si="0"/>
        <v>416</v>
      </c>
      <c r="G11">
        <v>76</v>
      </c>
      <c r="H11">
        <v>9</v>
      </c>
      <c r="I11">
        <v>169</v>
      </c>
      <c r="J11" s="95">
        <f t="shared" si="1"/>
        <v>254</v>
      </c>
      <c r="K11" s="39">
        <v>53662.039199999999</v>
      </c>
      <c r="L11" s="39">
        <v>5066.9341700000004</v>
      </c>
      <c r="M11" s="39">
        <v>89919.277499999997</v>
      </c>
      <c r="N11" s="98">
        <f>SUM(K11:M11)</f>
        <v>148648.25086999999</v>
      </c>
      <c r="O11" s="121"/>
      <c r="P11" s="122"/>
    </row>
    <row r="12" spans="1:16" x14ac:dyDescent="0.2">
      <c r="A12" s="4">
        <v>9</v>
      </c>
      <c r="B12" s="15" t="s">
        <v>12</v>
      </c>
      <c r="C12" s="73">
        <v>38</v>
      </c>
      <c r="D12" s="73">
        <v>13</v>
      </c>
      <c r="E12" s="73">
        <v>162</v>
      </c>
      <c r="F12" s="95">
        <f t="shared" si="0"/>
        <v>213</v>
      </c>
      <c r="G12">
        <v>22</v>
      </c>
      <c r="H12">
        <v>8</v>
      </c>
      <c r="I12">
        <v>100</v>
      </c>
      <c r="J12" s="95">
        <f t="shared" si="1"/>
        <v>130</v>
      </c>
      <c r="K12" s="39">
        <v>11082.4892</v>
      </c>
      <c r="L12" s="39">
        <v>2565.3766700000001</v>
      </c>
      <c r="M12" s="39">
        <v>35397.104200000002</v>
      </c>
      <c r="N12" s="98">
        <f t="shared" si="2"/>
        <v>49044.970070000003</v>
      </c>
      <c r="O12" s="121"/>
      <c r="P12" s="122"/>
    </row>
    <row r="13" spans="1:16" x14ac:dyDescent="0.2">
      <c r="A13" s="4">
        <v>10</v>
      </c>
      <c r="B13" s="15" t="s">
        <v>13</v>
      </c>
      <c r="C13" s="73">
        <v>97</v>
      </c>
      <c r="D13" s="73">
        <v>44</v>
      </c>
      <c r="E13" s="73">
        <v>231</v>
      </c>
      <c r="F13" s="95">
        <f t="shared" si="0"/>
        <v>372</v>
      </c>
      <c r="G13">
        <v>52</v>
      </c>
      <c r="H13">
        <v>25</v>
      </c>
      <c r="I13">
        <v>141</v>
      </c>
      <c r="J13" s="95">
        <f t="shared" si="1"/>
        <v>218</v>
      </c>
      <c r="K13" s="39">
        <v>32691.630799999999</v>
      </c>
      <c r="L13" s="39">
        <v>12611.43</v>
      </c>
      <c r="M13" s="39">
        <v>63384.110800000002</v>
      </c>
      <c r="N13" s="98">
        <f t="shared" si="2"/>
        <v>108687.1716</v>
      </c>
      <c r="O13" s="121"/>
      <c r="P13" s="122"/>
    </row>
    <row r="14" spans="1:16" x14ac:dyDescent="0.2">
      <c r="A14" s="4">
        <v>11</v>
      </c>
      <c r="B14" s="15" t="s">
        <v>14</v>
      </c>
      <c r="C14" s="73">
        <v>2</v>
      </c>
      <c r="D14" s="73">
        <v>1</v>
      </c>
      <c r="E14" s="73">
        <v>32</v>
      </c>
      <c r="F14" s="95">
        <f t="shared" si="0"/>
        <v>35</v>
      </c>
      <c r="G14">
        <v>2</v>
      </c>
      <c r="H14">
        <v>1</v>
      </c>
      <c r="I14">
        <v>21</v>
      </c>
      <c r="J14" s="95">
        <f t="shared" si="1"/>
        <v>24</v>
      </c>
      <c r="K14" s="39">
        <v>582.77916700000003</v>
      </c>
      <c r="L14" s="39">
        <v>23.5625</v>
      </c>
      <c r="M14" s="39">
        <v>4681.5275000000001</v>
      </c>
      <c r="N14" s="98">
        <f t="shared" si="2"/>
        <v>5287.8691669999998</v>
      </c>
      <c r="O14" s="121"/>
      <c r="P14" s="122"/>
    </row>
    <row r="15" spans="1:16" x14ac:dyDescent="0.2">
      <c r="A15" s="4">
        <v>12</v>
      </c>
      <c r="B15" s="15" t="s">
        <v>15</v>
      </c>
      <c r="C15" s="73">
        <v>104</v>
      </c>
      <c r="D15" s="73">
        <v>122</v>
      </c>
      <c r="E15" s="73">
        <v>267</v>
      </c>
      <c r="F15" s="95">
        <f t="shared" si="0"/>
        <v>493</v>
      </c>
      <c r="G15">
        <v>57</v>
      </c>
      <c r="H15">
        <v>67</v>
      </c>
      <c r="I15">
        <v>172</v>
      </c>
      <c r="J15" s="95">
        <f t="shared" si="1"/>
        <v>296</v>
      </c>
      <c r="K15" s="39">
        <v>42138.525000000001</v>
      </c>
      <c r="L15" s="39">
        <v>37666.839200000002</v>
      </c>
      <c r="M15" s="39">
        <v>71213.664199999999</v>
      </c>
      <c r="N15" s="98">
        <f t="shared" si="2"/>
        <v>151019.02840000001</v>
      </c>
      <c r="O15" s="121"/>
      <c r="P15" s="122"/>
    </row>
    <row r="16" spans="1:16" x14ac:dyDescent="0.2">
      <c r="A16" s="4">
        <v>13</v>
      </c>
      <c r="B16" s="15" t="s">
        <v>16</v>
      </c>
      <c r="C16" s="73">
        <v>266</v>
      </c>
      <c r="D16" s="73">
        <v>35</v>
      </c>
      <c r="E16" s="73">
        <v>318</v>
      </c>
      <c r="F16" s="95">
        <f t="shared" si="0"/>
        <v>619</v>
      </c>
      <c r="G16">
        <v>153</v>
      </c>
      <c r="H16">
        <v>20</v>
      </c>
      <c r="I16">
        <v>176</v>
      </c>
      <c r="J16" s="95">
        <f t="shared" si="1"/>
        <v>349</v>
      </c>
      <c r="K16" s="39">
        <v>153896.67600000001</v>
      </c>
      <c r="L16" s="39">
        <v>14139.1792</v>
      </c>
      <c r="M16" s="39">
        <v>138278.758</v>
      </c>
      <c r="N16" s="98">
        <f t="shared" si="2"/>
        <v>306314.61320000002</v>
      </c>
      <c r="O16" s="121"/>
      <c r="P16" s="122"/>
    </row>
    <row r="17" spans="1:16" x14ac:dyDescent="0.2">
      <c r="A17" s="4">
        <v>14</v>
      </c>
      <c r="B17" s="15" t="s">
        <v>17</v>
      </c>
      <c r="C17" s="73">
        <v>13</v>
      </c>
      <c r="D17" s="73">
        <v>13</v>
      </c>
      <c r="E17" s="73">
        <v>29</v>
      </c>
      <c r="F17" s="95">
        <f t="shared" si="0"/>
        <v>55</v>
      </c>
      <c r="G17">
        <v>8</v>
      </c>
      <c r="H17">
        <v>9</v>
      </c>
      <c r="I17">
        <v>18</v>
      </c>
      <c r="J17" s="95">
        <f t="shared" si="1"/>
        <v>35</v>
      </c>
      <c r="K17" s="39">
        <v>3125.4924999999998</v>
      </c>
      <c r="L17" s="39">
        <v>3038.62</v>
      </c>
      <c r="M17" s="39">
        <v>4992.8016699999998</v>
      </c>
      <c r="N17" s="98">
        <f t="shared" si="2"/>
        <v>11156.91417</v>
      </c>
      <c r="O17" s="121"/>
      <c r="P17" s="122"/>
    </row>
    <row r="18" spans="1:16" x14ac:dyDescent="0.2">
      <c r="A18" s="4">
        <v>15</v>
      </c>
      <c r="B18" s="15" t="s">
        <v>18</v>
      </c>
      <c r="C18" s="73">
        <v>413</v>
      </c>
      <c r="D18" s="73">
        <v>181</v>
      </c>
      <c r="E18" s="73">
        <v>558</v>
      </c>
      <c r="F18" s="95">
        <f t="shared" si="0"/>
        <v>1152</v>
      </c>
      <c r="G18">
        <v>241</v>
      </c>
      <c r="H18">
        <v>95</v>
      </c>
      <c r="I18">
        <v>340</v>
      </c>
      <c r="J18" s="95">
        <f t="shared" si="1"/>
        <v>676</v>
      </c>
      <c r="K18" s="39">
        <v>194508.57800000001</v>
      </c>
      <c r="L18" s="39">
        <v>78551.427500000005</v>
      </c>
      <c r="M18" s="39">
        <v>190801.217</v>
      </c>
      <c r="N18" s="98">
        <f t="shared" si="2"/>
        <v>463861.22250000003</v>
      </c>
      <c r="O18" s="121"/>
      <c r="P18" s="122"/>
    </row>
    <row r="19" spans="1:16" x14ac:dyDescent="0.2">
      <c r="A19" s="4">
        <v>16</v>
      </c>
      <c r="B19" s="15" t="s">
        <v>19</v>
      </c>
      <c r="C19" s="73">
        <v>1052</v>
      </c>
      <c r="D19" s="73">
        <v>318</v>
      </c>
      <c r="E19" s="73">
        <v>947</v>
      </c>
      <c r="F19" s="95">
        <f t="shared" si="0"/>
        <v>2317</v>
      </c>
      <c r="G19">
        <v>592</v>
      </c>
      <c r="H19">
        <v>181</v>
      </c>
      <c r="I19">
        <v>555</v>
      </c>
      <c r="J19" s="95">
        <f t="shared" si="1"/>
        <v>1328</v>
      </c>
      <c r="K19" s="39">
        <v>462498.67099999997</v>
      </c>
      <c r="L19" s="39">
        <v>109756.909</v>
      </c>
      <c r="M19" s="39">
        <v>288890.99400000001</v>
      </c>
      <c r="N19" s="98">
        <f t="shared" si="2"/>
        <v>861146.57400000002</v>
      </c>
      <c r="O19" s="121"/>
      <c r="P19" s="122"/>
    </row>
    <row r="20" spans="1:16" x14ac:dyDescent="0.2">
      <c r="A20" s="4">
        <v>17</v>
      </c>
      <c r="B20" s="15" t="s">
        <v>20</v>
      </c>
      <c r="C20" s="73">
        <v>7</v>
      </c>
      <c r="D20" s="73">
        <v>7</v>
      </c>
      <c r="E20" s="73">
        <v>55</v>
      </c>
      <c r="F20" s="95">
        <f t="shared" si="0"/>
        <v>69</v>
      </c>
      <c r="G20">
        <v>4</v>
      </c>
      <c r="H20">
        <v>5</v>
      </c>
      <c r="I20">
        <v>34</v>
      </c>
      <c r="J20" s="95">
        <f t="shared" si="1"/>
        <v>43</v>
      </c>
      <c r="K20" s="39">
        <v>2332.7633300000002</v>
      </c>
      <c r="L20" s="39">
        <v>1113.1033299999999</v>
      </c>
      <c r="M20" s="39">
        <v>10144.084199999999</v>
      </c>
      <c r="N20" s="98">
        <f t="shared" si="2"/>
        <v>13589.950859999999</v>
      </c>
      <c r="O20" s="121"/>
      <c r="P20" s="122"/>
    </row>
    <row r="21" spans="1:16" x14ac:dyDescent="0.2">
      <c r="A21" s="4">
        <v>18</v>
      </c>
      <c r="B21" s="15" t="s">
        <v>21</v>
      </c>
      <c r="C21" s="73">
        <v>83</v>
      </c>
      <c r="D21" s="73">
        <v>49</v>
      </c>
      <c r="E21" s="73">
        <v>135</v>
      </c>
      <c r="F21" s="95">
        <f t="shared" si="0"/>
        <v>267</v>
      </c>
      <c r="G21">
        <v>40</v>
      </c>
      <c r="H21">
        <v>27</v>
      </c>
      <c r="I21">
        <v>72</v>
      </c>
      <c r="J21" s="95">
        <f t="shared" si="1"/>
        <v>139</v>
      </c>
      <c r="K21" s="39">
        <v>18161.91</v>
      </c>
      <c r="L21" s="39">
        <v>11943.88</v>
      </c>
      <c r="M21" s="39">
        <v>25598.6142</v>
      </c>
      <c r="N21" s="98">
        <f t="shared" si="2"/>
        <v>55704.404200000004</v>
      </c>
      <c r="O21" s="121"/>
      <c r="P21" s="122"/>
    </row>
    <row r="22" spans="1:16" x14ac:dyDescent="0.2">
      <c r="A22" s="4">
        <v>19</v>
      </c>
      <c r="B22" s="15" t="s">
        <v>22</v>
      </c>
      <c r="C22" s="73">
        <v>62</v>
      </c>
      <c r="D22" s="73">
        <v>6</v>
      </c>
      <c r="E22" s="73">
        <v>195</v>
      </c>
      <c r="F22" s="95">
        <f t="shared" si="0"/>
        <v>263</v>
      </c>
      <c r="G22">
        <v>34</v>
      </c>
      <c r="H22">
        <v>5</v>
      </c>
      <c r="I22">
        <v>110</v>
      </c>
      <c r="J22" s="95">
        <f t="shared" si="1"/>
        <v>149</v>
      </c>
      <c r="K22" s="39">
        <v>18458.2775</v>
      </c>
      <c r="L22" s="39">
        <v>1896.9166700000001</v>
      </c>
      <c r="M22" s="39">
        <v>46084.458299999998</v>
      </c>
      <c r="N22" s="98">
        <f t="shared" si="2"/>
        <v>66439.652470000001</v>
      </c>
      <c r="O22" s="121"/>
      <c r="P22" s="122"/>
    </row>
    <row r="23" spans="1:16" x14ac:dyDescent="0.2">
      <c r="A23" s="4">
        <v>20</v>
      </c>
      <c r="B23" s="15" t="s">
        <v>23</v>
      </c>
      <c r="C23" s="73">
        <v>2</v>
      </c>
      <c r="D23" s="73">
        <v>10</v>
      </c>
      <c r="E23" s="73">
        <v>85</v>
      </c>
      <c r="F23" s="95">
        <f t="shared" si="0"/>
        <v>97</v>
      </c>
      <c r="G23">
        <v>2</v>
      </c>
      <c r="H23">
        <v>6</v>
      </c>
      <c r="I23">
        <v>60</v>
      </c>
      <c r="J23" s="95">
        <f t="shared" si="1"/>
        <v>68</v>
      </c>
      <c r="K23" s="39">
        <v>806.08666700000003</v>
      </c>
      <c r="L23" s="39">
        <v>3127.9625000000001</v>
      </c>
      <c r="M23" s="39">
        <v>22041.727500000001</v>
      </c>
      <c r="N23" s="98">
        <f t="shared" si="2"/>
        <v>25975.776667000002</v>
      </c>
      <c r="O23" s="121"/>
      <c r="P23" s="122"/>
    </row>
    <row r="24" spans="1:16" x14ac:dyDescent="0.2">
      <c r="A24" s="4">
        <v>21</v>
      </c>
      <c r="B24" s="15" t="s">
        <v>24</v>
      </c>
      <c r="C24" s="73">
        <v>84</v>
      </c>
      <c r="D24" s="73">
        <v>56</v>
      </c>
      <c r="E24" s="73">
        <v>244</v>
      </c>
      <c r="F24" s="95">
        <f t="shared" si="0"/>
        <v>384</v>
      </c>
      <c r="G24">
        <v>41</v>
      </c>
      <c r="H24">
        <v>32</v>
      </c>
      <c r="I24">
        <v>147</v>
      </c>
      <c r="J24" s="95">
        <f t="shared" si="1"/>
        <v>220</v>
      </c>
      <c r="K24" s="39">
        <v>21864.8842</v>
      </c>
      <c r="L24" s="39">
        <v>14327.7875</v>
      </c>
      <c r="M24" s="39">
        <v>52173.409200000002</v>
      </c>
      <c r="N24" s="98">
        <f t="shared" si="2"/>
        <v>88366.080900000001</v>
      </c>
      <c r="O24" s="121"/>
      <c r="P24" s="122"/>
    </row>
    <row r="25" spans="1:16" x14ac:dyDescent="0.2">
      <c r="A25" s="4">
        <v>22</v>
      </c>
      <c r="B25" s="15" t="s">
        <v>25</v>
      </c>
      <c r="C25" s="73">
        <v>115</v>
      </c>
      <c r="D25" s="73">
        <v>30</v>
      </c>
      <c r="E25" s="73">
        <v>271</v>
      </c>
      <c r="F25" s="95">
        <f t="shared" si="0"/>
        <v>416</v>
      </c>
      <c r="G25">
        <v>64</v>
      </c>
      <c r="H25">
        <v>21</v>
      </c>
      <c r="I25">
        <v>173</v>
      </c>
      <c r="J25" s="95">
        <f t="shared" si="1"/>
        <v>258</v>
      </c>
      <c r="K25" s="39">
        <v>33647.8675</v>
      </c>
      <c r="L25" s="39">
        <v>8250.8075000000008</v>
      </c>
      <c r="M25" s="39">
        <v>52296.79</v>
      </c>
      <c r="N25" s="98">
        <f t="shared" si="2"/>
        <v>94195.464999999997</v>
      </c>
      <c r="O25" s="121"/>
      <c r="P25" s="122"/>
    </row>
    <row r="26" spans="1:16" x14ac:dyDescent="0.2">
      <c r="A26" s="4">
        <v>23</v>
      </c>
      <c r="B26" s="15" t="s">
        <v>26</v>
      </c>
      <c r="C26" s="73">
        <v>9</v>
      </c>
      <c r="D26" s="73">
        <v>8</v>
      </c>
      <c r="E26" s="73">
        <v>126</v>
      </c>
      <c r="F26" s="95">
        <f t="shared" si="0"/>
        <v>143</v>
      </c>
      <c r="G26">
        <v>6</v>
      </c>
      <c r="H26">
        <v>4</v>
      </c>
      <c r="I26">
        <v>73</v>
      </c>
      <c r="J26" s="95">
        <f t="shared" si="1"/>
        <v>83</v>
      </c>
      <c r="K26" s="39">
        <v>2757.6466700000001</v>
      </c>
      <c r="L26" s="39">
        <v>2330.5533300000002</v>
      </c>
      <c r="M26" s="39">
        <v>29053.548299999999</v>
      </c>
      <c r="N26" s="98">
        <f t="shared" si="2"/>
        <v>34141.748299999999</v>
      </c>
      <c r="O26" s="121"/>
      <c r="P26" s="122"/>
    </row>
    <row r="27" spans="1:16" x14ac:dyDescent="0.2">
      <c r="A27" s="4">
        <v>30</v>
      </c>
      <c r="B27" s="15" t="s">
        <v>27</v>
      </c>
      <c r="C27" s="73">
        <v>3126</v>
      </c>
      <c r="D27" s="73">
        <v>694</v>
      </c>
      <c r="E27">
        <v>1151</v>
      </c>
      <c r="F27" s="95">
        <f t="shared" si="0"/>
        <v>4971</v>
      </c>
      <c r="G27">
        <v>1925</v>
      </c>
      <c r="H27">
        <v>408</v>
      </c>
      <c r="I27">
        <v>707</v>
      </c>
      <c r="J27" s="95">
        <f t="shared" si="1"/>
        <v>3040</v>
      </c>
      <c r="K27" s="39">
        <v>1283173.67</v>
      </c>
      <c r="L27" s="39">
        <v>232301.106</v>
      </c>
      <c r="M27" s="39">
        <v>334425.65000000002</v>
      </c>
      <c r="N27" s="98">
        <f>SUM(K27:M27)</f>
        <v>1849900.426</v>
      </c>
      <c r="O27" s="121"/>
      <c r="P27" s="122"/>
    </row>
    <row r="28" spans="1:16" x14ac:dyDescent="0.2">
      <c r="A28" s="1"/>
      <c r="B28" s="61" t="s">
        <v>3</v>
      </c>
      <c r="C28" s="103">
        <f>SUM(C4:C27)</f>
        <v>6960</v>
      </c>
      <c r="D28" s="103">
        <f>SUM(D4:D27)</f>
        <v>2160</v>
      </c>
      <c r="E28" s="103">
        <f>SUM(E4:E27)</f>
        <v>7376</v>
      </c>
      <c r="F28" s="104">
        <f>SUM(F4:F27)</f>
        <v>16496</v>
      </c>
      <c r="G28" s="103">
        <f t="shared" ref="G28:M28" si="3">SUM(G4:G27)</f>
        <v>4103</v>
      </c>
      <c r="H28" s="103">
        <f>SUM(H4:H27)</f>
        <v>1240</v>
      </c>
      <c r="I28" s="103">
        <f t="shared" si="3"/>
        <v>4434</v>
      </c>
      <c r="J28" s="104">
        <f t="shared" si="3"/>
        <v>9777</v>
      </c>
      <c r="K28" s="105">
        <f>SUM(K4:K27)</f>
        <v>2875090.9343039999</v>
      </c>
      <c r="L28" s="105">
        <f>SUM(L4:L27)</f>
        <v>737028.92220000003</v>
      </c>
      <c r="M28" s="105">
        <f t="shared" si="3"/>
        <v>2149121.6723699998</v>
      </c>
      <c r="N28" s="106">
        <f>SUM(N4:N27)</f>
        <v>5761241.5288740005</v>
      </c>
    </row>
    <row r="31" spans="1:16" x14ac:dyDescent="0.2">
      <c r="D31" s="73"/>
      <c r="E31" s="73"/>
      <c r="F31" s="73"/>
      <c r="G31" s="39"/>
      <c r="J31" s="73"/>
      <c r="K31" s="73">
        <v>1</v>
      </c>
      <c r="L31" s="73">
        <v>1</v>
      </c>
      <c r="M31">
        <v>30</v>
      </c>
    </row>
    <row r="32" spans="1:16" x14ac:dyDescent="0.2">
      <c r="D32" s="73"/>
      <c r="E32" s="73"/>
      <c r="F32" s="73"/>
      <c r="G32" s="39"/>
      <c r="J32" s="73"/>
      <c r="K32" s="73"/>
      <c r="L32" s="73"/>
    </row>
    <row r="33" spans="4:12" x14ac:dyDescent="0.2">
      <c r="D33" s="73"/>
      <c r="E33" s="73"/>
      <c r="F33" s="73"/>
      <c r="G33" s="39"/>
      <c r="J33" s="73"/>
      <c r="K33" s="73"/>
      <c r="L33" s="73"/>
    </row>
    <row r="34" spans="4:12" x14ac:dyDescent="0.2">
      <c r="D34" s="73"/>
      <c r="E34" s="73"/>
      <c r="F34" s="73"/>
      <c r="G34" s="39"/>
      <c r="J34" s="73"/>
      <c r="K34" s="73"/>
      <c r="L34" s="73"/>
    </row>
    <row r="35" spans="4:12" x14ac:dyDescent="0.2">
      <c r="D35" s="73"/>
      <c r="E35" s="73"/>
      <c r="F35" s="73"/>
      <c r="G35" s="39"/>
      <c r="J35" s="73"/>
      <c r="K35" s="73"/>
      <c r="L35" s="73"/>
    </row>
    <row r="36" spans="4:12" x14ac:dyDescent="0.2">
      <c r="D36" s="73"/>
      <c r="E36" s="73"/>
      <c r="F36" s="73"/>
      <c r="G36" s="39"/>
      <c r="J36" s="73"/>
      <c r="K36" s="73"/>
      <c r="L36" s="73"/>
    </row>
    <row r="37" spans="4:12" x14ac:dyDescent="0.2">
      <c r="D37" s="73"/>
      <c r="E37" s="73"/>
      <c r="F37" s="73"/>
      <c r="G37" s="39"/>
      <c r="J37" s="73"/>
      <c r="K37" s="73"/>
      <c r="L37" s="73"/>
    </row>
    <row r="38" spans="4:12" x14ac:dyDescent="0.2">
      <c r="D38" s="73"/>
      <c r="E38" s="73"/>
      <c r="F38" s="73"/>
      <c r="G38" s="39"/>
      <c r="J38" s="73"/>
      <c r="K38" s="73"/>
      <c r="L38" s="73"/>
    </row>
    <row r="39" spans="4:12" x14ac:dyDescent="0.2">
      <c r="D39" s="73"/>
      <c r="E39" s="73"/>
      <c r="F39" s="73"/>
      <c r="G39" s="39"/>
      <c r="J39" s="73"/>
      <c r="K39" s="73"/>
      <c r="L39" s="73"/>
    </row>
    <row r="40" spans="4:12" x14ac:dyDescent="0.2">
      <c r="D40" s="73"/>
      <c r="E40" s="73"/>
      <c r="F40" s="73"/>
      <c r="G40" s="39"/>
      <c r="J40" s="73"/>
      <c r="K40" s="73"/>
      <c r="L40" s="73"/>
    </row>
    <row r="41" spans="4:12" x14ac:dyDescent="0.2">
      <c r="D41" s="73"/>
      <c r="E41" s="73"/>
      <c r="F41" s="73"/>
      <c r="G41" s="39"/>
      <c r="J41" s="73"/>
      <c r="K41" s="73"/>
      <c r="L41" s="73"/>
    </row>
    <row r="42" spans="4:12" x14ac:dyDescent="0.2">
      <c r="D42" s="73"/>
      <c r="E42" s="73"/>
      <c r="F42" s="73"/>
      <c r="G42" s="39"/>
      <c r="J42" s="73"/>
      <c r="K42" s="73"/>
      <c r="L42" s="73"/>
    </row>
    <row r="43" spans="4:12" x14ac:dyDescent="0.2">
      <c r="D43" s="73"/>
      <c r="E43" s="73"/>
      <c r="F43" s="73"/>
      <c r="G43" s="39"/>
      <c r="J43" s="73"/>
      <c r="K43" s="73"/>
      <c r="L43" s="73"/>
    </row>
    <row r="44" spans="4:12" x14ac:dyDescent="0.2">
      <c r="D44" s="73"/>
      <c r="E44" s="73"/>
      <c r="F44" s="73"/>
      <c r="G44" s="39"/>
      <c r="J44" s="73"/>
      <c r="K44" s="73"/>
      <c r="L44" s="73"/>
    </row>
    <row r="45" spans="4:12" x14ac:dyDescent="0.2">
      <c r="D45" s="73"/>
      <c r="E45" s="73"/>
      <c r="F45" s="73"/>
      <c r="G45" s="39"/>
      <c r="J45" s="73"/>
      <c r="K45" s="73"/>
      <c r="L45" s="73"/>
    </row>
    <row r="46" spans="4:12" x14ac:dyDescent="0.2">
      <c r="D46" s="73"/>
      <c r="E46" s="73"/>
      <c r="F46" s="73"/>
      <c r="G46" s="39"/>
      <c r="J46" s="73"/>
      <c r="K46" s="73"/>
      <c r="L46" s="73"/>
    </row>
    <row r="47" spans="4:12" x14ac:dyDescent="0.2">
      <c r="D47" s="73"/>
      <c r="E47" s="73"/>
      <c r="F47" s="73"/>
      <c r="G47" s="39"/>
      <c r="J47" s="73"/>
      <c r="K47" s="73"/>
      <c r="L47" s="73"/>
    </row>
    <row r="48" spans="4:12" x14ac:dyDescent="0.2">
      <c r="D48" s="73"/>
      <c r="E48" s="73"/>
      <c r="F48" s="73"/>
      <c r="G48" s="39"/>
      <c r="J48" s="73"/>
      <c r="K48" s="73"/>
      <c r="L48" s="73"/>
    </row>
    <row r="49" spans="4:12" x14ac:dyDescent="0.2">
      <c r="D49" s="73"/>
      <c r="E49" s="73"/>
      <c r="F49" s="73"/>
      <c r="G49" s="39"/>
      <c r="J49" s="73"/>
      <c r="K49" s="73"/>
      <c r="L49" s="73"/>
    </row>
    <row r="50" spans="4:12" x14ac:dyDescent="0.2">
      <c r="D50" s="73"/>
      <c r="E50" s="73"/>
      <c r="F50" s="73"/>
      <c r="G50" s="39"/>
      <c r="J50" s="73"/>
      <c r="K50" s="73"/>
      <c r="L50" s="73"/>
    </row>
    <row r="51" spans="4:12" x14ac:dyDescent="0.2">
      <c r="D51" s="73"/>
      <c r="E51" s="73"/>
      <c r="F51" s="73"/>
      <c r="G51" s="39"/>
      <c r="J51" s="73"/>
      <c r="K51" s="73"/>
      <c r="L51" s="73"/>
    </row>
    <row r="52" spans="4:12" x14ac:dyDescent="0.2">
      <c r="D52" s="73"/>
      <c r="E52" s="73"/>
      <c r="F52" s="73"/>
      <c r="G52" s="39"/>
      <c r="J52" s="73"/>
      <c r="K52" s="73"/>
      <c r="L52" s="73"/>
    </row>
    <row r="53" spans="4:12" x14ac:dyDescent="0.2">
      <c r="D53" s="73"/>
      <c r="E53" s="73"/>
      <c r="F53" s="73"/>
      <c r="G53" s="39"/>
      <c r="J53" s="73"/>
      <c r="K53" s="73"/>
      <c r="L53" s="73"/>
    </row>
    <row r="54" spans="4:12" x14ac:dyDescent="0.2">
      <c r="D54" s="73"/>
      <c r="E54" s="73"/>
      <c r="F54" s="73"/>
      <c r="G54" s="39"/>
      <c r="J54" s="73"/>
      <c r="K54" s="73"/>
      <c r="L54" s="73"/>
    </row>
    <row r="55" spans="4:12" x14ac:dyDescent="0.2">
      <c r="D55" s="73"/>
      <c r="E55" s="73"/>
      <c r="F55" s="73"/>
      <c r="G55" s="39"/>
      <c r="J55" s="73"/>
      <c r="K55" s="73"/>
      <c r="L55" s="73"/>
    </row>
    <row r="56" spans="4:12" x14ac:dyDescent="0.2">
      <c r="D56" s="73"/>
      <c r="E56" s="73"/>
      <c r="F56" s="73"/>
      <c r="G56" s="39"/>
      <c r="J56" s="73"/>
      <c r="K56" s="73"/>
      <c r="L56" s="73"/>
    </row>
    <row r="57" spans="4:12" x14ac:dyDescent="0.2">
      <c r="D57" s="73"/>
      <c r="E57" s="73"/>
      <c r="F57" s="73"/>
      <c r="G57" s="39"/>
      <c r="J57" s="73"/>
      <c r="K57" s="73"/>
      <c r="L57" s="73"/>
    </row>
    <row r="58" spans="4:12" x14ac:dyDescent="0.2">
      <c r="D58" s="73"/>
      <c r="E58" s="73"/>
      <c r="F58" s="73"/>
      <c r="G58" s="39"/>
      <c r="J58" s="73"/>
      <c r="K58" s="73"/>
      <c r="L58" s="73"/>
    </row>
    <row r="59" spans="4:12" x14ac:dyDescent="0.2">
      <c r="D59" s="73"/>
      <c r="E59" s="73"/>
      <c r="F59" s="73"/>
      <c r="G59" s="39"/>
      <c r="J59" s="73"/>
      <c r="K59" s="73"/>
      <c r="L59" s="73"/>
    </row>
    <row r="60" spans="4:12" x14ac:dyDescent="0.2">
      <c r="D60" s="73"/>
      <c r="E60" s="73"/>
      <c r="F60" s="73"/>
      <c r="G60" s="39"/>
      <c r="J60" s="73"/>
      <c r="K60" s="73"/>
      <c r="L60" s="73"/>
    </row>
    <row r="61" spans="4:12" x14ac:dyDescent="0.2">
      <c r="D61" s="73"/>
      <c r="E61" s="73"/>
      <c r="F61" s="73"/>
      <c r="G61" s="39"/>
      <c r="J61" s="73"/>
      <c r="K61" s="73"/>
      <c r="L61" s="73"/>
    </row>
    <row r="62" spans="4:12" x14ac:dyDescent="0.2">
      <c r="D62" s="73"/>
      <c r="E62" s="73"/>
      <c r="F62" s="73"/>
      <c r="G62" s="39"/>
      <c r="J62" s="73"/>
      <c r="K62" s="73"/>
      <c r="L62" s="73"/>
    </row>
    <row r="63" spans="4:12" x14ac:dyDescent="0.2">
      <c r="D63" s="73"/>
      <c r="E63" s="73"/>
      <c r="F63" s="73"/>
      <c r="G63" s="39"/>
      <c r="J63" s="73"/>
      <c r="K63" s="73"/>
      <c r="L63" s="73"/>
    </row>
    <row r="64" spans="4:12" x14ac:dyDescent="0.2">
      <c r="D64" s="73"/>
      <c r="E64" s="73"/>
      <c r="F64" s="73"/>
      <c r="G64" s="39"/>
      <c r="J64" s="73"/>
      <c r="K64" s="73"/>
      <c r="L64" s="73"/>
    </row>
    <row r="65" spans="4:12" x14ac:dyDescent="0.2">
      <c r="D65" s="73"/>
      <c r="E65" s="73"/>
      <c r="F65" s="73"/>
      <c r="G65" s="39"/>
      <c r="J65" s="73"/>
      <c r="K65" s="73"/>
      <c r="L65" s="73"/>
    </row>
    <row r="66" spans="4:12" x14ac:dyDescent="0.2">
      <c r="D66" s="73"/>
      <c r="E66" s="73"/>
      <c r="F66" s="73"/>
      <c r="G66" s="39"/>
      <c r="J66" s="73"/>
      <c r="K66" s="73"/>
      <c r="L66" s="73"/>
    </row>
    <row r="67" spans="4:12" x14ac:dyDescent="0.2">
      <c r="D67" s="73"/>
      <c r="E67" s="73"/>
      <c r="F67" s="73"/>
      <c r="G67" s="39"/>
      <c r="J67" s="73"/>
      <c r="K67" s="73"/>
      <c r="L67" s="73"/>
    </row>
    <row r="68" spans="4:12" x14ac:dyDescent="0.2">
      <c r="D68" s="73"/>
      <c r="E68" s="73"/>
      <c r="F68" s="73"/>
      <c r="G68" s="39"/>
      <c r="J68" s="73"/>
      <c r="K68" s="73"/>
      <c r="L68" s="73"/>
    </row>
    <row r="69" spans="4:12" x14ac:dyDescent="0.2">
      <c r="D69" s="73"/>
      <c r="E69" s="73"/>
      <c r="F69" s="73"/>
      <c r="G69" s="39"/>
      <c r="J69" s="73"/>
      <c r="K69" s="73"/>
      <c r="L69" s="73"/>
    </row>
    <row r="70" spans="4:12" x14ac:dyDescent="0.2">
      <c r="D70" s="73"/>
      <c r="E70" s="73"/>
      <c r="F70" s="73"/>
      <c r="G70" s="39"/>
      <c r="J70" s="73"/>
      <c r="K70" s="73"/>
      <c r="L70" s="73"/>
    </row>
    <row r="71" spans="4:12" x14ac:dyDescent="0.2">
      <c r="D71" s="73"/>
      <c r="E71" s="73"/>
      <c r="F71" s="73"/>
      <c r="G71" s="39"/>
      <c r="J71" s="73"/>
      <c r="K71" s="73"/>
      <c r="L71" s="73"/>
    </row>
    <row r="72" spans="4:12" x14ac:dyDescent="0.2">
      <c r="D72" s="73"/>
      <c r="E72" s="73"/>
      <c r="F72" s="73"/>
      <c r="G72" s="39"/>
      <c r="J72" s="73"/>
      <c r="K72" s="73"/>
      <c r="L72" s="73"/>
    </row>
    <row r="73" spans="4:12" x14ac:dyDescent="0.2">
      <c r="D73" s="73"/>
      <c r="E73" s="73"/>
      <c r="F73" s="73"/>
      <c r="G73" s="39"/>
      <c r="J73" s="73"/>
      <c r="K73" s="73"/>
      <c r="L73" s="73"/>
    </row>
    <row r="74" spans="4:12" x14ac:dyDescent="0.2">
      <c r="D74" s="73"/>
      <c r="E74" s="73"/>
      <c r="F74" s="73"/>
      <c r="G74" s="39"/>
      <c r="J74" s="73"/>
      <c r="K74" s="73"/>
      <c r="L74" s="73"/>
    </row>
    <row r="75" spans="4:12" x14ac:dyDescent="0.2">
      <c r="D75" s="73"/>
      <c r="E75" s="73"/>
      <c r="F75" s="73"/>
      <c r="G75" s="39"/>
      <c r="J75" s="73"/>
      <c r="K75" s="73"/>
      <c r="L75" s="73"/>
    </row>
    <row r="76" spans="4:12" x14ac:dyDescent="0.2">
      <c r="D76" s="73"/>
      <c r="E76" s="73"/>
      <c r="F76" s="73"/>
      <c r="G76" s="39"/>
      <c r="J76" s="73"/>
      <c r="K76" s="73"/>
      <c r="L76" s="73"/>
    </row>
    <row r="77" spans="4:12" x14ac:dyDescent="0.2">
      <c r="D77" s="73"/>
      <c r="E77" s="73"/>
      <c r="F77" s="73"/>
      <c r="G77" s="39"/>
      <c r="J77" s="73"/>
      <c r="K77" s="73"/>
      <c r="L77" s="73"/>
    </row>
    <row r="78" spans="4:12" x14ac:dyDescent="0.2">
      <c r="D78" s="73"/>
      <c r="E78" s="73"/>
      <c r="F78" s="73"/>
      <c r="G78" s="39"/>
      <c r="J78" s="73"/>
      <c r="K78" s="73"/>
      <c r="L78" s="73"/>
    </row>
    <row r="79" spans="4:12" x14ac:dyDescent="0.2">
      <c r="D79" s="73"/>
      <c r="E79" s="73"/>
      <c r="F79" s="73"/>
      <c r="G79" s="39"/>
      <c r="J79" s="73"/>
      <c r="K79" s="73"/>
      <c r="L79" s="73"/>
    </row>
    <row r="80" spans="4:12" x14ac:dyDescent="0.2">
      <c r="D80" s="73"/>
      <c r="E80" s="73"/>
      <c r="F80" s="73"/>
      <c r="G80" s="39"/>
      <c r="J80" s="73"/>
      <c r="K80" s="73"/>
      <c r="L80" s="73"/>
    </row>
    <row r="81" spans="4:12" x14ac:dyDescent="0.2">
      <c r="D81" s="73"/>
      <c r="E81" s="73"/>
      <c r="F81" s="73"/>
      <c r="G81" s="39"/>
      <c r="J81" s="73"/>
      <c r="K81" s="73"/>
      <c r="L81" s="73"/>
    </row>
    <row r="82" spans="4:12" x14ac:dyDescent="0.2">
      <c r="D82" s="73"/>
      <c r="E82" s="73"/>
      <c r="F82" s="73"/>
      <c r="G82" s="39"/>
      <c r="J82" s="73"/>
      <c r="K82" s="73"/>
      <c r="L82" s="73"/>
    </row>
    <row r="83" spans="4:12" x14ac:dyDescent="0.2">
      <c r="D83" s="73"/>
      <c r="E83" s="73"/>
      <c r="F83" s="73"/>
      <c r="G83" s="39"/>
      <c r="J83" s="73"/>
      <c r="K83" s="73"/>
      <c r="L83" s="73"/>
    </row>
    <row r="84" spans="4:12" x14ac:dyDescent="0.2">
      <c r="D84" s="73"/>
      <c r="E84" s="73"/>
      <c r="F84" s="73"/>
      <c r="G84" s="39"/>
      <c r="J84" s="73"/>
      <c r="K84" s="73"/>
      <c r="L84" s="73"/>
    </row>
    <row r="85" spans="4:12" x14ac:dyDescent="0.2">
      <c r="D85" s="73"/>
      <c r="E85" s="73"/>
      <c r="F85" s="73"/>
      <c r="G85" s="39"/>
      <c r="J85" s="73"/>
      <c r="K85" s="73"/>
      <c r="L85" s="73"/>
    </row>
    <row r="86" spans="4:12" x14ac:dyDescent="0.2">
      <c r="D86" s="73"/>
      <c r="E86" s="73"/>
      <c r="F86" s="73"/>
      <c r="G86" s="39"/>
      <c r="J86" s="73"/>
      <c r="K86" s="73"/>
      <c r="L86" s="73"/>
    </row>
    <row r="87" spans="4:12" x14ac:dyDescent="0.2">
      <c r="D87" s="73"/>
      <c r="E87" s="73"/>
      <c r="F87" s="73"/>
      <c r="G87" s="39"/>
      <c r="J87" s="73"/>
      <c r="K87" s="73"/>
      <c r="L87" s="73"/>
    </row>
    <row r="88" spans="4:12" x14ac:dyDescent="0.2">
      <c r="D88" s="73"/>
      <c r="E88" s="73"/>
      <c r="F88" s="73"/>
      <c r="G88" s="39"/>
      <c r="J88" s="73"/>
      <c r="K88" s="73"/>
      <c r="L88" s="73"/>
    </row>
    <row r="89" spans="4:12" x14ac:dyDescent="0.2">
      <c r="D89" s="73"/>
      <c r="E89" s="73"/>
      <c r="F89" s="73"/>
      <c r="G89" s="39"/>
      <c r="J89" s="73"/>
      <c r="K89" s="73"/>
      <c r="L89" s="73"/>
    </row>
    <row r="90" spans="4:12" x14ac:dyDescent="0.2">
      <c r="D90" s="73"/>
      <c r="E90" s="73"/>
      <c r="F90" s="73"/>
      <c r="G90" s="39"/>
      <c r="J90" s="73"/>
      <c r="K90" s="73"/>
      <c r="L90" s="73"/>
    </row>
    <row r="91" spans="4:12" x14ac:dyDescent="0.2">
      <c r="D91" s="73"/>
      <c r="E91" s="73"/>
      <c r="F91" s="73"/>
      <c r="G91" s="39"/>
      <c r="J91" s="73"/>
      <c r="K91" s="73"/>
      <c r="L91" s="73"/>
    </row>
    <row r="92" spans="4:12" x14ac:dyDescent="0.2">
      <c r="D92" s="73"/>
      <c r="E92" s="73"/>
      <c r="F92" s="73"/>
      <c r="G92" s="39"/>
      <c r="J92" s="73"/>
      <c r="K92" s="73"/>
      <c r="L92" s="73"/>
    </row>
    <row r="93" spans="4:12" x14ac:dyDescent="0.2">
      <c r="D93" s="73"/>
      <c r="E93" s="73"/>
      <c r="F93" s="73"/>
      <c r="G93" s="39"/>
      <c r="J93" s="73"/>
      <c r="K93" s="73"/>
      <c r="L93" s="73"/>
    </row>
    <row r="94" spans="4:12" x14ac:dyDescent="0.2">
      <c r="D94" s="73"/>
      <c r="E94" s="73"/>
      <c r="F94" s="73"/>
      <c r="G94" s="39"/>
      <c r="J94" s="73"/>
      <c r="K94" s="73"/>
      <c r="L94" s="73"/>
    </row>
    <row r="95" spans="4:12" x14ac:dyDescent="0.2">
      <c r="D95" s="73"/>
      <c r="E95" s="73"/>
      <c r="F95" s="73"/>
      <c r="G95" s="39"/>
      <c r="J95" s="73"/>
      <c r="K95" s="73"/>
      <c r="L95" s="73"/>
    </row>
    <row r="96" spans="4:12" x14ac:dyDescent="0.2">
      <c r="D96" s="73"/>
      <c r="E96" s="73"/>
      <c r="F96" s="73"/>
      <c r="G96" s="39"/>
      <c r="J96" s="73"/>
      <c r="K96" s="73"/>
      <c r="L96" s="73"/>
    </row>
    <row r="97" spans="4:12" x14ac:dyDescent="0.2">
      <c r="D97" s="73"/>
      <c r="E97" s="73"/>
      <c r="F97" s="73"/>
      <c r="G97" s="39"/>
      <c r="J97" s="73"/>
      <c r="K97" s="73"/>
      <c r="L97" s="73"/>
    </row>
    <row r="98" spans="4:12" x14ac:dyDescent="0.2">
      <c r="D98" s="73"/>
      <c r="E98" s="73"/>
      <c r="F98" s="73"/>
      <c r="G98" s="39"/>
      <c r="J98" s="73"/>
      <c r="K98" s="73"/>
      <c r="L98" s="73"/>
    </row>
    <row r="99" spans="4:12" x14ac:dyDescent="0.2">
      <c r="D99" s="73"/>
      <c r="E99" s="73"/>
      <c r="F99" s="73"/>
      <c r="G99" s="39"/>
      <c r="J99" s="73"/>
      <c r="K99" s="73"/>
      <c r="L99" s="73"/>
    </row>
    <row r="100" spans="4:12" x14ac:dyDescent="0.2">
      <c r="D100" s="73"/>
      <c r="E100" s="73"/>
      <c r="F100" s="73"/>
      <c r="G100" s="39"/>
      <c r="J100" s="73"/>
      <c r="K100" s="73"/>
      <c r="L100" s="73"/>
    </row>
    <row r="101" spans="4:12" x14ac:dyDescent="0.2">
      <c r="D101" s="73"/>
      <c r="E101" s="73"/>
      <c r="F101" s="73"/>
      <c r="G101" s="39"/>
      <c r="J101" s="73"/>
      <c r="K101" s="73"/>
      <c r="L101" s="73"/>
    </row>
    <row r="102" spans="4:12" x14ac:dyDescent="0.2">
      <c r="D102" s="73"/>
      <c r="E102" s="73"/>
      <c r="F102" s="73"/>
      <c r="G102" s="39"/>
      <c r="J102" s="73"/>
      <c r="K102" s="73"/>
      <c r="L102" s="73"/>
    </row>
    <row r="103" spans="4:12" x14ac:dyDescent="0.2">
      <c r="K103" s="73"/>
      <c r="L103" s="39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zoomScale="80" zoomScaleNormal="80" workbookViewId="0">
      <pane xSplit="2" ySplit="3" topLeftCell="C72" activePane="bottomRight" state="frozen"/>
      <selection pane="topRight" activeCell="C1" sqref="C1"/>
      <selection pane="bottomLeft" activeCell="A4" sqref="A4"/>
      <selection pane="bottomRight" activeCell="C31" sqref="C31:L101"/>
    </sheetView>
  </sheetViews>
  <sheetFormatPr defaultRowHeight="15" x14ac:dyDescent="0.2"/>
  <cols>
    <col min="2" max="2" width="12.44140625" customWidth="1"/>
    <col min="3" max="5" width="9" bestFit="1" customWidth="1"/>
    <col min="6" max="6" width="12.44140625" bestFit="1" customWidth="1"/>
    <col min="7" max="7" width="12.77734375" customWidth="1"/>
    <col min="8" max="10" width="9" bestFit="1" customWidth="1"/>
    <col min="11" max="11" width="14.44140625" customWidth="1"/>
    <col min="12" max="12" width="10.5546875" customWidth="1"/>
    <col min="13" max="13" width="11.6640625" customWidth="1"/>
    <col min="14" max="14" width="12.44140625" customWidth="1"/>
  </cols>
  <sheetData>
    <row r="1" spans="1:16" ht="15.75" x14ac:dyDescent="0.25">
      <c r="D1" s="13" t="s">
        <v>104</v>
      </c>
    </row>
    <row r="2" spans="1:16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6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6" x14ac:dyDescent="0.2">
      <c r="A4" s="4">
        <v>1</v>
      </c>
      <c r="B4" s="15" t="s">
        <v>4</v>
      </c>
      <c r="C4" s="73">
        <v>57</v>
      </c>
      <c r="D4" s="73">
        <v>23</v>
      </c>
      <c r="E4" s="73">
        <v>153</v>
      </c>
      <c r="F4" s="95">
        <f>SUM(C4:E4)</f>
        <v>233</v>
      </c>
      <c r="G4">
        <v>30</v>
      </c>
      <c r="H4">
        <v>13</v>
      </c>
      <c r="I4">
        <v>96</v>
      </c>
      <c r="J4" s="95">
        <f>SUM(G4:I4)</f>
        <v>139</v>
      </c>
      <c r="K4" s="39">
        <v>10945.956667</v>
      </c>
      <c r="L4" s="39">
        <v>5133.7433332999999</v>
      </c>
      <c r="M4" s="39">
        <v>31505.413333</v>
      </c>
      <c r="N4" s="98">
        <f>SUM(K4:M4)</f>
        <v>47585.113333300003</v>
      </c>
      <c r="O4" s="121"/>
      <c r="P4" s="122"/>
    </row>
    <row r="5" spans="1:16" x14ac:dyDescent="0.2">
      <c r="A5" s="4">
        <v>2</v>
      </c>
      <c r="B5" s="15" t="s">
        <v>5</v>
      </c>
      <c r="C5" s="73">
        <v>129</v>
      </c>
      <c r="D5" s="73">
        <v>72</v>
      </c>
      <c r="E5" s="73">
        <v>267</v>
      </c>
      <c r="F5" s="95">
        <f t="shared" ref="F5:F27" si="0">SUM(C5:E5)</f>
        <v>468</v>
      </c>
      <c r="G5">
        <v>76</v>
      </c>
      <c r="H5">
        <v>43</v>
      </c>
      <c r="I5">
        <v>154</v>
      </c>
      <c r="J5" s="95">
        <f t="shared" ref="J5:J27" si="1">SUM(G5:I5)</f>
        <v>273</v>
      </c>
      <c r="K5" s="39">
        <v>48845.539167000003</v>
      </c>
      <c r="L5" s="39">
        <v>24658.735832999999</v>
      </c>
      <c r="M5" s="39">
        <v>80295.951667000001</v>
      </c>
      <c r="N5" s="98">
        <f t="shared" ref="N5:N26" si="2">SUM(K5:M5)</f>
        <v>153800.22666699998</v>
      </c>
      <c r="O5" s="121"/>
      <c r="P5" s="122"/>
    </row>
    <row r="6" spans="1:16" x14ac:dyDescent="0.2">
      <c r="A6" s="4">
        <v>3</v>
      </c>
      <c r="B6" s="15" t="s">
        <v>6</v>
      </c>
      <c r="C6" s="73">
        <v>996</v>
      </c>
      <c r="D6" s="73">
        <v>319</v>
      </c>
      <c r="E6" s="73">
        <v>1422</v>
      </c>
      <c r="F6" s="95">
        <f t="shared" si="0"/>
        <v>2737</v>
      </c>
      <c r="G6">
        <v>567</v>
      </c>
      <c r="H6">
        <v>182</v>
      </c>
      <c r="I6">
        <v>842</v>
      </c>
      <c r="J6" s="95">
        <f t="shared" si="1"/>
        <v>1591</v>
      </c>
      <c r="K6" s="39">
        <v>425863.79333000001</v>
      </c>
      <c r="L6" s="39">
        <v>124729.96249999999</v>
      </c>
      <c r="M6" s="39">
        <v>469818.74333000003</v>
      </c>
      <c r="N6" s="98">
        <f t="shared" si="2"/>
        <v>1020412.4991600001</v>
      </c>
      <c r="O6" s="121"/>
      <c r="P6" s="122"/>
    </row>
    <row r="7" spans="1:16" x14ac:dyDescent="0.2">
      <c r="A7" s="4">
        <v>4</v>
      </c>
      <c r="B7" s="15" t="s">
        <v>7</v>
      </c>
      <c r="C7" s="73">
        <v>24</v>
      </c>
      <c r="D7" s="73">
        <v>19</v>
      </c>
      <c r="E7" s="73">
        <v>130</v>
      </c>
      <c r="F7" s="95">
        <f t="shared" si="0"/>
        <v>173</v>
      </c>
      <c r="G7">
        <v>17</v>
      </c>
      <c r="H7">
        <v>9</v>
      </c>
      <c r="I7">
        <v>77</v>
      </c>
      <c r="J7" s="95">
        <f t="shared" si="1"/>
        <v>103</v>
      </c>
      <c r="K7" s="39">
        <v>7792.8824999999997</v>
      </c>
      <c r="L7" s="39">
        <v>7452.38</v>
      </c>
      <c r="M7" s="39">
        <v>34873.962500000001</v>
      </c>
      <c r="N7" s="98">
        <f t="shared" si="2"/>
        <v>50119.225000000006</v>
      </c>
      <c r="O7" s="121"/>
      <c r="P7" s="122"/>
    </row>
    <row r="8" spans="1:16" x14ac:dyDescent="0.2">
      <c r="A8" s="4">
        <v>5</v>
      </c>
      <c r="B8" s="15" t="s">
        <v>8</v>
      </c>
      <c r="C8" s="73">
        <v>54</v>
      </c>
      <c r="D8" s="73">
        <v>14</v>
      </c>
      <c r="E8" s="73">
        <v>106</v>
      </c>
      <c r="F8" s="95">
        <f t="shared" si="0"/>
        <v>174</v>
      </c>
      <c r="G8">
        <v>32</v>
      </c>
      <c r="H8">
        <v>9</v>
      </c>
      <c r="I8">
        <v>64</v>
      </c>
      <c r="J8" s="95">
        <f t="shared" si="1"/>
        <v>105</v>
      </c>
      <c r="K8" s="39">
        <v>15290.946667</v>
      </c>
      <c r="L8" s="39">
        <v>3570.2550000000001</v>
      </c>
      <c r="M8" s="39">
        <v>20706.681667000001</v>
      </c>
      <c r="N8" s="98">
        <f t="shared" si="2"/>
        <v>39567.883333999998</v>
      </c>
      <c r="O8" s="121"/>
      <c r="P8" s="122"/>
    </row>
    <row r="9" spans="1:16" x14ac:dyDescent="0.2">
      <c r="A9" s="4">
        <v>6</v>
      </c>
      <c r="B9" s="15" t="s">
        <v>9</v>
      </c>
      <c r="C9" s="73">
        <v>34</v>
      </c>
      <c r="D9" s="73">
        <v>38</v>
      </c>
      <c r="E9" s="73">
        <v>187</v>
      </c>
      <c r="F9" s="95">
        <f t="shared" si="0"/>
        <v>259</v>
      </c>
      <c r="G9">
        <v>22</v>
      </c>
      <c r="H9">
        <v>20</v>
      </c>
      <c r="I9">
        <v>124</v>
      </c>
      <c r="J9" s="95">
        <f t="shared" si="1"/>
        <v>166</v>
      </c>
      <c r="K9" s="39">
        <v>13422.933333000001</v>
      </c>
      <c r="L9" s="39">
        <v>12946.375</v>
      </c>
      <c r="M9" s="39">
        <v>48836.016667000004</v>
      </c>
      <c r="N9" s="98">
        <f t="shared" si="2"/>
        <v>75205.325000000012</v>
      </c>
      <c r="O9" s="121"/>
      <c r="P9" s="122"/>
    </row>
    <row r="10" spans="1:16" x14ac:dyDescent="0.2">
      <c r="A10" s="4">
        <v>7</v>
      </c>
      <c r="B10" s="15" t="s">
        <v>10</v>
      </c>
      <c r="C10" s="73">
        <v>103</v>
      </c>
      <c r="D10" s="73">
        <v>70</v>
      </c>
      <c r="E10" s="73">
        <v>128</v>
      </c>
      <c r="F10" s="95">
        <f t="shared" si="0"/>
        <v>301</v>
      </c>
      <c r="G10">
        <v>59</v>
      </c>
      <c r="H10">
        <v>39</v>
      </c>
      <c r="I10">
        <v>77</v>
      </c>
      <c r="J10" s="95">
        <f t="shared" si="1"/>
        <v>175</v>
      </c>
      <c r="K10" s="39">
        <v>40034.67</v>
      </c>
      <c r="L10" s="39">
        <v>19345.3325</v>
      </c>
      <c r="M10" s="39">
        <v>35315.908332999999</v>
      </c>
      <c r="N10" s="98">
        <f t="shared" si="2"/>
        <v>94695.910833000002</v>
      </c>
      <c r="O10" s="121"/>
      <c r="P10" s="122"/>
    </row>
    <row r="11" spans="1:16" x14ac:dyDescent="0.2">
      <c r="A11" s="4">
        <v>8</v>
      </c>
      <c r="B11" s="15" t="s">
        <v>11</v>
      </c>
      <c r="C11" s="73">
        <v>137</v>
      </c>
      <c r="D11" s="73">
        <v>9</v>
      </c>
      <c r="E11" s="73">
        <v>313</v>
      </c>
      <c r="F11" s="95">
        <f t="shared" si="0"/>
        <v>459</v>
      </c>
      <c r="G11">
        <v>82</v>
      </c>
      <c r="H11">
        <v>6</v>
      </c>
      <c r="I11">
        <v>196</v>
      </c>
      <c r="J11" s="95">
        <f t="shared" si="1"/>
        <v>284</v>
      </c>
      <c r="K11" s="39">
        <v>59222.3125</v>
      </c>
      <c r="L11" s="39">
        <v>3338.1183332999999</v>
      </c>
      <c r="M11" s="39">
        <v>103076.88082999999</v>
      </c>
      <c r="N11" s="98">
        <f>SUM(K11:M11)</f>
        <v>165637.3116633</v>
      </c>
      <c r="O11" s="121"/>
      <c r="P11" s="122"/>
    </row>
    <row r="12" spans="1:16" x14ac:dyDescent="0.2">
      <c r="A12" s="4">
        <v>9</v>
      </c>
      <c r="B12" s="15" t="s">
        <v>12</v>
      </c>
      <c r="C12" s="73">
        <v>33</v>
      </c>
      <c r="D12" s="73">
        <v>16</v>
      </c>
      <c r="E12" s="73">
        <v>169</v>
      </c>
      <c r="F12" s="95">
        <f t="shared" si="0"/>
        <v>218</v>
      </c>
      <c r="G12">
        <v>19</v>
      </c>
      <c r="H12">
        <v>10</v>
      </c>
      <c r="I12">
        <v>106</v>
      </c>
      <c r="J12" s="95">
        <f t="shared" si="1"/>
        <v>135</v>
      </c>
      <c r="K12" s="39">
        <v>10102.17</v>
      </c>
      <c r="L12" s="39">
        <v>4611.5441666999996</v>
      </c>
      <c r="M12" s="39">
        <v>35732.32</v>
      </c>
      <c r="N12" s="98">
        <f t="shared" si="2"/>
        <v>50446.034166700003</v>
      </c>
      <c r="O12" s="121"/>
      <c r="P12" s="122"/>
    </row>
    <row r="13" spans="1:16" x14ac:dyDescent="0.2">
      <c r="A13" s="4">
        <v>10</v>
      </c>
      <c r="B13" s="15" t="s">
        <v>13</v>
      </c>
      <c r="C13" s="73">
        <v>113</v>
      </c>
      <c r="D13" s="73">
        <v>48</v>
      </c>
      <c r="E13" s="73">
        <v>246</v>
      </c>
      <c r="F13" s="95">
        <f t="shared" si="0"/>
        <v>407</v>
      </c>
      <c r="G13">
        <v>66</v>
      </c>
      <c r="H13">
        <v>26</v>
      </c>
      <c r="I13">
        <v>149</v>
      </c>
      <c r="J13" s="95">
        <f t="shared" si="1"/>
        <v>241</v>
      </c>
      <c r="K13" s="39">
        <v>38479.718332999997</v>
      </c>
      <c r="L13" s="39">
        <v>13410.420833</v>
      </c>
      <c r="M13" s="39">
        <v>67880.214999999997</v>
      </c>
      <c r="N13" s="98">
        <f t="shared" si="2"/>
        <v>119770.35416599999</v>
      </c>
      <c r="O13" s="121"/>
      <c r="P13" s="122"/>
    </row>
    <row r="14" spans="1:16" x14ac:dyDescent="0.2">
      <c r="A14" s="4">
        <v>11</v>
      </c>
      <c r="B14" s="15" t="s">
        <v>14</v>
      </c>
      <c r="C14" s="73">
        <v>2</v>
      </c>
      <c r="D14" s="73">
        <v>0</v>
      </c>
      <c r="E14" s="73">
        <v>34</v>
      </c>
      <c r="F14" s="95">
        <f t="shared" si="0"/>
        <v>36</v>
      </c>
      <c r="G14">
        <v>2</v>
      </c>
      <c r="H14">
        <v>0</v>
      </c>
      <c r="I14">
        <v>23</v>
      </c>
      <c r="J14" s="95">
        <f t="shared" si="1"/>
        <v>25</v>
      </c>
      <c r="K14" s="39">
        <v>565.19666667000001</v>
      </c>
      <c r="L14" s="39">
        <v>0</v>
      </c>
      <c r="M14" s="39">
        <v>4649.2550000000001</v>
      </c>
      <c r="N14" s="98">
        <f t="shared" si="2"/>
        <v>5214.4516666700001</v>
      </c>
      <c r="O14" s="121"/>
      <c r="P14" s="122"/>
    </row>
    <row r="15" spans="1:16" x14ac:dyDescent="0.2">
      <c r="A15" s="4">
        <v>12</v>
      </c>
      <c r="B15" s="15" t="s">
        <v>15</v>
      </c>
      <c r="C15" s="73">
        <v>114</v>
      </c>
      <c r="D15" s="73">
        <v>112</v>
      </c>
      <c r="E15" s="73">
        <v>285</v>
      </c>
      <c r="F15" s="95">
        <f t="shared" si="0"/>
        <v>511</v>
      </c>
      <c r="G15">
        <v>64</v>
      </c>
      <c r="H15">
        <v>61</v>
      </c>
      <c r="I15">
        <v>178</v>
      </c>
      <c r="J15" s="95">
        <f t="shared" si="1"/>
        <v>303</v>
      </c>
      <c r="K15" s="39">
        <v>43626.732499999998</v>
      </c>
      <c r="L15" s="39">
        <v>34202.469167000003</v>
      </c>
      <c r="M15" s="39">
        <v>75577.677500000005</v>
      </c>
      <c r="N15" s="98">
        <f t="shared" si="2"/>
        <v>153406.87916700001</v>
      </c>
      <c r="O15" s="121"/>
      <c r="P15" s="122"/>
    </row>
    <row r="16" spans="1:16" x14ac:dyDescent="0.2">
      <c r="A16" s="4">
        <v>13</v>
      </c>
      <c r="B16" s="15" t="s">
        <v>16</v>
      </c>
      <c r="C16" s="73">
        <v>273</v>
      </c>
      <c r="D16" s="73">
        <v>39</v>
      </c>
      <c r="E16" s="73">
        <v>330</v>
      </c>
      <c r="F16" s="95">
        <f t="shared" si="0"/>
        <v>642</v>
      </c>
      <c r="G16">
        <v>162</v>
      </c>
      <c r="H16">
        <v>23</v>
      </c>
      <c r="I16">
        <v>185</v>
      </c>
      <c r="J16" s="95">
        <f t="shared" si="1"/>
        <v>370</v>
      </c>
      <c r="K16" s="39">
        <v>160727.59083</v>
      </c>
      <c r="L16" s="39">
        <v>16695.3475</v>
      </c>
      <c r="M16" s="39">
        <v>143053.95000000001</v>
      </c>
      <c r="N16" s="98">
        <f t="shared" si="2"/>
        <v>320476.88832999999</v>
      </c>
      <c r="O16" s="121"/>
      <c r="P16" s="122"/>
    </row>
    <row r="17" spans="1:16" x14ac:dyDescent="0.2">
      <c r="A17" s="4">
        <v>14</v>
      </c>
      <c r="B17" s="15" t="s">
        <v>17</v>
      </c>
      <c r="C17" s="73">
        <v>20</v>
      </c>
      <c r="D17" s="73">
        <v>15</v>
      </c>
      <c r="E17" s="73">
        <v>38</v>
      </c>
      <c r="F17" s="95">
        <f t="shared" si="0"/>
        <v>73</v>
      </c>
      <c r="G17">
        <v>12</v>
      </c>
      <c r="H17">
        <v>8</v>
      </c>
      <c r="I17">
        <v>24</v>
      </c>
      <c r="J17" s="95">
        <f t="shared" si="1"/>
        <v>44</v>
      </c>
      <c r="K17" s="39">
        <v>3716.3425000000002</v>
      </c>
      <c r="L17" s="39">
        <v>3046.4308332999999</v>
      </c>
      <c r="M17" s="39">
        <v>6725.2791667000001</v>
      </c>
      <c r="N17" s="98">
        <f t="shared" si="2"/>
        <v>13488.0525</v>
      </c>
      <c r="O17" s="121"/>
      <c r="P17" s="122"/>
    </row>
    <row r="18" spans="1:16" x14ac:dyDescent="0.2">
      <c r="A18" s="4">
        <v>15</v>
      </c>
      <c r="B18" s="15" t="s">
        <v>18</v>
      </c>
      <c r="C18" s="73">
        <v>430</v>
      </c>
      <c r="D18" s="73">
        <v>191</v>
      </c>
      <c r="E18" s="73">
        <v>579</v>
      </c>
      <c r="F18" s="95">
        <f t="shared" si="0"/>
        <v>1200</v>
      </c>
      <c r="G18">
        <v>249</v>
      </c>
      <c r="H18">
        <v>104</v>
      </c>
      <c r="I18">
        <v>352</v>
      </c>
      <c r="J18" s="95">
        <f t="shared" si="1"/>
        <v>705</v>
      </c>
      <c r="K18" s="39">
        <v>201616.71833</v>
      </c>
      <c r="L18" s="39">
        <v>82896.677500000005</v>
      </c>
      <c r="M18" s="39">
        <v>199071.42666999999</v>
      </c>
      <c r="N18" s="98">
        <f t="shared" si="2"/>
        <v>483584.82250000001</v>
      </c>
      <c r="O18" s="121"/>
      <c r="P18" s="122"/>
    </row>
    <row r="19" spans="1:16" x14ac:dyDescent="0.2">
      <c r="A19" s="4">
        <v>16</v>
      </c>
      <c r="B19" s="15" t="s">
        <v>19</v>
      </c>
      <c r="C19" s="73">
        <v>1030</v>
      </c>
      <c r="D19" s="73">
        <v>339</v>
      </c>
      <c r="E19" s="73">
        <v>1033</v>
      </c>
      <c r="F19" s="95">
        <f t="shared" si="0"/>
        <v>2402</v>
      </c>
      <c r="G19">
        <v>580</v>
      </c>
      <c r="H19">
        <v>185</v>
      </c>
      <c r="I19">
        <v>619</v>
      </c>
      <c r="J19" s="95">
        <f t="shared" si="1"/>
        <v>1384</v>
      </c>
      <c r="K19" s="39">
        <v>444784.00416999997</v>
      </c>
      <c r="L19" s="39">
        <v>122480.20417</v>
      </c>
      <c r="M19" s="39">
        <v>320612.26166999998</v>
      </c>
      <c r="N19" s="98">
        <f t="shared" si="2"/>
        <v>887876.47001000005</v>
      </c>
      <c r="O19" s="121"/>
      <c r="P19" s="122"/>
    </row>
    <row r="20" spans="1:16" x14ac:dyDescent="0.2">
      <c r="A20" s="4">
        <v>17</v>
      </c>
      <c r="B20" s="15" t="s">
        <v>20</v>
      </c>
      <c r="C20" s="73">
        <v>7</v>
      </c>
      <c r="D20" s="73">
        <v>6</v>
      </c>
      <c r="E20" s="73">
        <v>61</v>
      </c>
      <c r="F20" s="95">
        <f t="shared" si="0"/>
        <v>74</v>
      </c>
      <c r="G20">
        <v>4</v>
      </c>
      <c r="H20">
        <v>5</v>
      </c>
      <c r="I20">
        <v>36</v>
      </c>
      <c r="J20" s="95">
        <f t="shared" si="1"/>
        <v>45</v>
      </c>
      <c r="K20" s="39">
        <v>2053.1008333</v>
      </c>
      <c r="L20" s="39">
        <v>1324.0933333</v>
      </c>
      <c r="M20" s="39">
        <v>9999.0041667000005</v>
      </c>
      <c r="N20" s="98">
        <f t="shared" si="2"/>
        <v>13376.198333300001</v>
      </c>
      <c r="O20" s="121"/>
      <c r="P20" s="122"/>
    </row>
    <row r="21" spans="1:16" x14ac:dyDescent="0.2">
      <c r="A21" s="4">
        <v>18</v>
      </c>
      <c r="B21" s="15" t="s">
        <v>21</v>
      </c>
      <c r="C21" s="73">
        <v>85</v>
      </c>
      <c r="D21" s="73">
        <v>52</v>
      </c>
      <c r="E21" s="73">
        <v>142</v>
      </c>
      <c r="F21" s="95">
        <f t="shared" si="0"/>
        <v>279</v>
      </c>
      <c r="G21">
        <v>41</v>
      </c>
      <c r="H21">
        <v>27</v>
      </c>
      <c r="I21">
        <v>76</v>
      </c>
      <c r="J21" s="95">
        <f t="shared" si="1"/>
        <v>144</v>
      </c>
      <c r="K21" s="39">
        <v>18943.253333000001</v>
      </c>
      <c r="L21" s="39">
        <v>12578.41</v>
      </c>
      <c r="M21" s="39">
        <v>25727.043333000001</v>
      </c>
      <c r="N21" s="98">
        <f t="shared" si="2"/>
        <v>57248.706665999998</v>
      </c>
      <c r="O21" s="121"/>
      <c r="P21" s="122"/>
    </row>
    <row r="22" spans="1:16" x14ac:dyDescent="0.2">
      <c r="A22" s="4">
        <v>19</v>
      </c>
      <c r="B22" s="15" t="s">
        <v>22</v>
      </c>
      <c r="C22" s="73">
        <v>60</v>
      </c>
      <c r="D22" s="73">
        <v>6</v>
      </c>
      <c r="E22" s="73">
        <v>204</v>
      </c>
      <c r="F22" s="95">
        <f t="shared" si="0"/>
        <v>270</v>
      </c>
      <c r="G22">
        <v>32</v>
      </c>
      <c r="H22">
        <v>5</v>
      </c>
      <c r="I22">
        <v>118</v>
      </c>
      <c r="J22" s="95">
        <f t="shared" si="1"/>
        <v>155</v>
      </c>
      <c r="K22" s="39">
        <v>18320.520832999999</v>
      </c>
      <c r="L22" s="39">
        <v>1698.45</v>
      </c>
      <c r="M22" s="39">
        <v>47661.574999999997</v>
      </c>
      <c r="N22" s="98">
        <f t="shared" si="2"/>
        <v>67680.545832999996</v>
      </c>
      <c r="O22" s="121"/>
      <c r="P22" s="122"/>
    </row>
    <row r="23" spans="1:16" x14ac:dyDescent="0.2">
      <c r="A23" s="4">
        <v>20</v>
      </c>
      <c r="B23" s="15" t="s">
        <v>23</v>
      </c>
      <c r="C23" s="73">
        <v>4</v>
      </c>
      <c r="D23" s="73">
        <v>10</v>
      </c>
      <c r="E23" s="73">
        <v>93</v>
      </c>
      <c r="F23" s="95">
        <f t="shared" si="0"/>
        <v>107</v>
      </c>
      <c r="G23">
        <v>3</v>
      </c>
      <c r="H23">
        <v>6</v>
      </c>
      <c r="I23">
        <v>68</v>
      </c>
      <c r="J23" s="95">
        <f t="shared" si="1"/>
        <v>77</v>
      </c>
      <c r="K23" s="39">
        <v>1281.2366666999999</v>
      </c>
      <c r="L23" s="39">
        <v>3118.44</v>
      </c>
      <c r="M23" s="39">
        <v>23650.434166999999</v>
      </c>
      <c r="N23" s="98">
        <f t="shared" si="2"/>
        <v>28050.110833700001</v>
      </c>
      <c r="O23" s="121"/>
      <c r="P23" s="122"/>
    </row>
    <row r="24" spans="1:16" x14ac:dyDescent="0.2">
      <c r="A24" s="4">
        <v>21</v>
      </c>
      <c r="B24" s="15" t="s">
        <v>24</v>
      </c>
      <c r="C24" s="73">
        <v>76</v>
      </c>
      <c r="D24" s="73">
        <v>72</v>
      </c>
      <c r="E24" s="73">
        <v>253</v>
      </c>
      <c r="F24" s="95">
        <f t="shared" si="0"/>
        <v>401</v>
      </c>
      <c r="G24">
        <v>38</v>
      </c>
      <c r="H24">
        <v>37</v>
      </c>
      <c r="I24">
        <v>153</v>
      </c>
      <c r="J24" s="95">
        <f t="shared" si="1"/>
        <v>228</v>
      </c>
      <c r="K24" s="39">
        <v>19220.738333000001</v>
      </c>
      <c r="L24" s="39">
        <v>15718.863332999999</v>
      </c>
      <c r="M24" s="39">
        <v>55128.016667000004</v>
      </c>
      <c r="N24" s="98">
        <f t="shared" si="2"/>
        <v>90067.618333000006</v>
      </c>
      <c r="O24" s="121"/>
      <c r="P24" s="122"/>
    </row>
    <row r="25" spans="1:16" x14ac:dyDescent="0.2">
      <c r="A25" s="4">
        <v>22</v>
      </c>
      <c r="B25" s="15" t="s">
        <v>25</v>
      </c>
      <c r="C25" s="73">
        <v>116</v>
      </c>
      <c r="D25" s="73">
        <v>28</v>
      </c>
      <c r="E25" s="73">
        <v>281</v>
      </c>
      <c r="F25" s="95">
        <f t="shared" si="0"/>
        <v>425</v>
      </c>
      <c r="G25">
        <v>64</v>
      </c>
      <c r="H25">
        <v>20</v>
      </c>
      <c r="I25">
        <v>180</v>
      </c>
      <c r="J25" s="95">
        <f t="shared" si="1"/>
        <v>264</v>
      </c>
      <c r="K25" s="39">
        <v>33334.231667</v>
      </c>
      <c r="L25" s="39">
        <v>7784.5841667000004</v>
      </c>
      <c r="M25" s="39">
        <v>57067.053333000003</v>
      </c>
      <c r="N25" s="98">
        <f t="shared" si="2"/>
        <v>98185.869166699995</v>
      </c>
      <c r="O25" s="121"/>
      <c r="P25" s="122"/>
    </row>
    <row r="26" spans="1:16" x14ac:dyDescent="0.2">
      <c r="A26" s="4">
        <v>23</v>
      </c>
      <c r="B26" s="15" t="s">
        <v>26</v>
      </c>
      <c r="C26" s="73">
        <v>9</v>
      </c>
      <c r="D26" s="73">
        <v>3</v>
      </c>
      <c r="E26" s="73">
        <v>144</v>
      </c>
      <c r="F26" s="95">
        <f t="shared" si="0"/>
        <v>156</v>
      </c>
      <c r="G26">
        <v>6</v>
      </c>
      <c r="H26">
        <v>2</v>
      </c>
      <c r="I26">
        <v>83</v>
      </c>
      <c r="J26" s="95">
        <f t="shared" si="1"/>
        <v>91</v>
      </c>
      <c r="K26" s="39">
        <v>3131.31</v>
      </c>
      <c r="L26" s="39">
        <v>919.36</v>
      </c>
      <c r="M26" s="39">
        <v>32152.607499999998</v>
      </c>
      <c r="N26" s="98">
        <f t="shared" si="2"/>
        <v>36203.277499999997</v>
      </c>
      <c r="O26" s="121"/>
      <c r="P26" s="122"/>
    </row>
    <row r="27" spans="1:16" x14ac:dyDescent="0.2">
      <c r="A27" s="4">
        <v>30</v>
      </c>
      <c r="B27" s="15" t="s">
        <v>27</v>
      </c>
      <c r="C27" s="73">
        <v>3142</v>
      </c>
      <c r="D27" s="73">
        <v>690</v>
      </c>
      <c r="E27">
        <v>1155</v>
      </c>
      <c r="F27" s="95">
        <f t="shared" si="0"/>
        <v>4987</v>
      </c>
      <c r="G27">
        <v>1944</v>
      </c>
      <c r="H27">
        <v>408</v>
      </c>
      <c r="I27">
        <v>708</v>
      </c>
      <c r="J27" s="95">
        <f t="shared" si="1"/>
        <v>3060</v>
      </c>
      <c r="K27" s="39">
        <v>1279919.2142</v>
      </c>
      <c r="L27" s="39">
        <v>240386.85667000001</v>
      </c>
      <c r="M27" s="39">
        <v>337222.29667000001</v>
      </c>
      <c r="N27" s="98">
        <f>SUM(K27:M27)</f>
        <v>1857528.36754</v>
      </c>
      <c r="O27" s="121"/>
      <c r="P27" s="122"/>
    </row>
    <row r="28" spans="1:16" x14ac:dyDescent="0.2">
      <c r="A28" s="1"/>
      <c r="B28" s="61" t="s">
        <v>3</v>
      </c>
      <c r="C28" s="103">
        <f>SUM(C4:C27)</f>
        <v>7048</v>
      </c>
      <c r="D28" s="103">
        <f>SUM(D4:D27)</f>
        <v>2191</v>
      </c>
      <c r="E28" s="103">
        <f>SUM(E4:E27)</f>
        <v>7753</v>
      </c>
      <c r="F28" s="104">
        <f>SUM(F4:F27)</f>
        <v>16992</v>
      </c>
      <c r="G28" s="103">
        <f t="shared" ref="G28:M28" si="3">SUM(G4:G27)</f>
        <v>4171</v>
      </c>
      <c r="H28" s="103">
        <f>SUM(H4:H27)</f>
        <v>1248</v>
      </c>
      <c r="I28" s="103">
        <f t="shared" si="3"/>
        <v>4688</v>
      </c>
      <c r="J28" s="104">
        <f t="shared" si="3"/>
        <v>10107</v>
      </c>
      <c r="K28" s="105">
        <f>SUM(K4:K27)</f>
        <v>2901241.1133596706</v>
      </c>
      <c r="L28" s="105">
        <f>SUM(L4:L27)</f>
        <v>762047.05417259992</v>
      </c>
      <c r="M28" s="105">
        <f t="shared" si="3"/>
        <v>2266339.9741703998</v>
      </c>
      <c r="N28" s="106">
        <f>SUM(N4:N27)</f>
        <v>5929628.1417026706</v>
      </c>
    </row>
    <row r="31" spans="1:16" x14ac:dyDescent="0.2">
      <c r="D31" s="73"/>
      <c r="E31" s="73"/>
      <c r="F31" s="73"/>
      <c r="G31" s="39"/>
      <c r="J31" s="73"/>
      <c r="K31" s="73"/>
      <c r="L31" s="73"/>
    </row>
    <row r="32" spans="1:16" x14ac:dyDescent="0.2">
      <c r="C32" s="73"/>
      <c r="D32" s="73"/>
      <c r="E32" s="73"/>
      <c r="F32" s="39"/>
      <c r="G32" s="39"/>
      <c r="I32" s="73"/>
      <c r="J32" s="73"/>
      <c r="K32" s="73"/>
    </row>
    <row r="33" spans="3:11" x14ac:dyDescent="0.2">
      <c r="C33" s="73"/>
      <c r="D33" s="73"/>
      <c r="E33" s="73"/>
      <c r="F33" s="39"/>
      <c r="G33" s="39"/>
      <c r="I33" s="73"/>
      <c r="J33" s="73"/>
      <c r="K33" s="73"/>
    </row>
    <row r="34" spans="3:11" x14ac:dyDescent="0.2">
      <c r="C34" s="73"/>
      <c r="D34" s="73"/>
      <c r="E34" s="73"/>
      <c r="F34" s="39"/>
      <c r="G34" s="39"/>
      <c r="I34" s="73"/>
      <c r="J34" s="73"/>
      <c r="K34" s="73"/>
    </row>
    <row r="35" spans="3:11" x14ac:dyDescent="0.2">
      <c r="C35" s="73"/>
      <c r="D35" s="73"/>
      <c r="E35" s="73"/>
      <c r="F35" s="39"/>
      <c r="G35" s="39"/>
      <c r="I35" s="73"/>
      <c r="J35" s="73"/>
      <c r="K35" s="73"/>
    </row>
    <row r="36" spans="3:11" x14ac:dyDescent="0.2">
      <c r="C36" s="73"/>
      <c r="D36" s="73"/>
      <c r="E36" s="73"/>
      <c r="F36" s="39"/>
      <c r="G36" s="39"/>
      <c r="I36" s="73"/>
      <c r="J36" s="73"/>
      <c r="K36" s="73"/>
    </row>
    <row r="37" spans="3:11" x14ac:dyDescent="0.2">
      <c r="C37" s="73"/>
      <c r="D37" s="73"/>
      <c r="E37" s="73"/>
      <c r="F37" s="39"/>
      <c r="G37" s="39"/>
      <c r="I37" s="73"/>
      <c r="J37" s="73"/>
      <c r="K37" s="73"/>
    </row>
    <row r="38" spans="3:11" x14ac:dyDescent="0.2">
      <c r="C38" s="73"/>
      <c r="D38" s="73"/>
      <c r="E38" s="73"/>
      <c r="F38" s="39"/>
      <c r="G38" s="39"/>
      <c r="I38" s="73"/>
      <c r="J38" s="73"/>
      <c r="K38" s="73"/>
    </row>
    <row r="39" spans="3:11" x14ac:dyDescent="0.2">
      <c r="C39" s="73"/>
      <c r="D39" s="73"/>
      <c r="E39" s="73"/>
      <c r="F39" s="39"/>
      <c r="G39" s="39"/>
      <c r="I39" s="73"/>
      <c r="J39" s="73"/>
      <c r="K39" s="73"/>
    </row>
    <row r="40" spans="3:11" x14ac:dyDescent="0.2">
      <c r="C40" s="73"/>
      <c r="D40" s="73"/>
      <c r="E40" s="73"/>
      <c r="F40" s="39"/>
      <c r="G40" s="39"/>
      <c r="I40" s="73"/>
      <c r="J40" s="73"/>
      <c r="K40" s="73"/>
    </row>
    <row r="41" spans="3:11" x14ac:dyDescent="0.2">
      <c r="C41" s="73"/>
      <c r="D41" s="73"/>
      <c r="E41" s="73"/>
      <c r="F41" s="39"/>
      <c r="G41" s="39"/>
      <c r="I41" s="73"/>
      <c r="J41" s="73"/>
      <c r="K41" s="73"/>
    </row>
    <row r="42" spans="3:11" x14ac:dyDescent="0.2">
      <c r="C42" s="73"/>
      <c r="D42" s="73"/>
      <c r="E42" s="73"/>
      <c r="F42" s="39"/>
      <c r="G42" s="39"/>
      <c r="I42" s="73"/>
      <c r="J42" s="73"/>
      <c r="K42" s="73"/>
    </row>
    <row r="43" spans="3:11" x14ac:dyDescent="0.2">
      <c r="C43" s="73"/>
      <c r="D43" s="73"/>
      <c r="E43" s="73"/>
      <c r="F43" s="39"/>
      <c r="G43" s="39"/>
      <c r="I43" s="73"/>
      <c r="J43" s="73"/>
      <c r="K43" s="73"/>
    </row>
    <row r="44" spans="3:11" x14ac:dyDescent="0.2">
      <c r="C44" s="73"/>
      <c r="D44" s="73"/>
      <c r="E44" s="73"/>
      <c r="F44" s="39"/>
      <c r="G44" s="39"/>
      <c r="I44" s="73"/>
      <c r="J44" s="73"/>
      <c r="K44" s="73"/>
    </row>
    <row r="45" spans="3:11" x14ac:dyDescent="0.2">
      <c r="C45" s="73"/>
      <c r="D45" s="73"/>
      <c r="E45" s="73"/>
      <c r="F45" s="39"/>
      <c r="G45" s="39"/>
      <c r="I45" s="73"/>
      <c r="J45" s="73"/>
      <c r="K45" s="73"/>
    </row>
    <row r="46" spans="3:11" x14ac:dyDescent="0.2">
      <c r="C46" s="73"/>
      <c r="D46" s="73"/>
      <c r="E46" s="73"/>
      <c r="F46" s="39"/>
      <c r="G46" s="39"/>
      <c r="I46" s="73"/>
      <c r="J46" s="73"/>
      <c r="K46" s="73"/>
    </row>
    <row r="47" spans="3:11" x14ac:dyDescent="0.2">
      <c r="C47" s="73"/>
      <c r="D47" s="73"/>
      <c r="E47" s="73"/>
      <c r="F47" s="39"/>
      <c r="G47" s="39"/>
      <c r="I47" s="73"/>
      <c r="J47" s="73"/>
      <c r="K47" s="73"/>
    </row>
    <row r="48" spans="3:11" x14ac:dyDescent="0.2">
      <c r="C48" s="73"/>
      <c r="D48" s="73"/>
      <c r="E48" s="73"/>
      <c r="F48" s="39"/>
      <c r="G48" s="39"/>
      <c r="I48" s="73"/>
      <c r="J48" s="73"/>
      <c r="K48" s="73"/>
    </row>
    <row r="49" spans="3:11" x14ac:dyDescent="0.2">
      <c r="C49" s="73"/>
      <c r="D49" s="73"/>
      <c r="E49" s="73"/>
      <c r="F49" s="39"/>
      <c r="G49" s="39"/>
      <c r="I49" s="73"/>
      <c r="J49" s="73"/>
      <c r="K49" s="73"/>
    </row>
    <row r="50" spans="3:11" x14ac:dyDescent="0.2">
      <c r="C50" s="73"/>
      <c r="D50" s="73"/>
      <c r="E50" s="73"/>
      <c r="F50" s="39"/>
      <c r="G50" s="39"/>
      <c r="I50" s="73"/>
      <c r="J50" s="73"/>
      <c r="K50" s="73"/>
    </row>
    <row r="51" spans="3:11" x14ac:dyDescent="0.2">
      <c r="C51" s="73"/>
      <c r="D51" s="73"/>
      <c r="E51" s="73"/>
      <c r="F51" s="39"/>
      <c r="G51" s="39"/>
      <c r="I51" s="73"/>
      <c r="J51" s="73"/>
      <c r="K51" s="73"/>
    </row>
    <row r="52" spans="3:11" x14ac:dyDescent="0.2">
      <c r="C52" s="73"/>
      <c r="D52" s="73"/>
      <c r="E52" s="73"/>
      <c r="F52" s="39"/>
      <c r="G52" s="39"/>
      <c r="I52" s="73"/>
      <c r="J52" s="73"/>
      <c r="K52" s="73"/>
    </row>
    <row r="53" spans="3:11" x14ac:dyDescent="0.2">
      <c r="C53" s="73"/>
      <c r="D53" s="73"/>
      <c r="E53" s="73"/>
      <c r="F53" s="39"/>
      <c r="G53" s="39"/>
      <c r="I53" s="73"/>
      <c r="J53" s="73"/>
      <c r="K53" s="73"/>
    </row>
    <row r="54" spans="3:11" x14ac:dyDescent="0.2">
      <c r="C54" s="73"/>
      <c r="D54" s="73"/>
      <c r="E54" s="73"/>
      <c r="F54" s="39"/>
      <c r="G54" s="39"/>
      <c r="I54" s="73"/>
      <c r="J54" s="73"/>
      <c r="K54" s="73"/>
    </row>
    <row r="55" spans="3:11" x14ac:dyDescent="0.2">
      <c r="C55" s="73"/>
      <c r="D55" s="73"/>
      <c r="E55" s="73"/>
      <c r="F55" s="39"/>
      <c r="G55" s="39"/>
      <c r="I55" s="73"/>
      <c r="J55" s="73"/>
      <c r="K55" s="73"/>
    </row>
    <row r="56" spans="3:11" x14ac:dyDescent="0.2">
      <c r="C56" s="73"/>
      <c r="D56" s="73"/>
      <c r="E56" s="73"/>
      <c r="F56" s="39"/>
      <c r="G56" s="39"/>
      <c r="I56" s="73"/>
      <c r="J56" s="73"/>
      <c r="K56" s="73"/>
    </row>
    <row r="57" spans="3:11" x14ac:dyDescent="0.2">
      <c r="C57" s="73"/>
      <c r="D57" s="73"/>
      <c r="E57" s="73"/>
      <c r="F57" s="39"/>
      <c r="G57" s="39"/>
      <c r="I57" s="73"/>
      <c r="J57" s="73"/>
      <c r="K57" s="73"/>
    </row>
    <row r="58" spans="3:11" x14ac:dyDescent="0.2">
      <c r="C58" s="73"/>
      <c r="D58" s="73"/>
      <c r="E58" s="73"/>
      <c r="F58" s="39"/>
      <c r="G58" s="39"/>
      <c r="I58" s="73"/>
      <c r="J58" s="73"/>
      <c r="K58" s="73"/>
    </row>
    <row r="59" spans="3:11" x14ac:dyDescent="0.2">
      <c r="C59" s="73"/>
      <c r="D59" s="73"/>
      <c r="E59" s="73"/>
      <c r="F59" s="39"/>
      <c r="G59" s="39"/>
      <c r="I59" s="73"/>
      <c r="J59" s="73"/>
      <c r="K59" s="73"/>
    </row>
    <row r="60" spans="3:11" x14ac:dyDescent="0.2">
      <c r="C60" s="73"/>
      <c r="D60" s="73"/>
      <c r="E60" s="73"/>
      <c r="F60" s="39"/>
      <c r="G60" s="39"/>
      <c r="I60" s="73"/>
      <c r="J60" s="73"/>
      <c r="K60" s="73"/>
    </row>
    <row r="61" spans="3:11" x14ac:dyDescent="0.2">
      <c r="C61" s="73"/>
      <c r="D61" s="73"/>
      <c r="E61" s="73"/>
      <c r="F61" s="39"/>
      <c r="G61" s="39"/>
      <c r="I61" s="73"/>
      <c r="J61" s="73"/>
      <c r="K61" s="73"/>
    </row>
    <row r="62" spans="3:11" x14ac:dyDescent="0.2">
      <c r="C62" s="73"/>
      <c r="D62" s="73"/>
      <c r="E62" s="73"/>
      <c r="F62" s="39"/>
      <c r="G62" s="39"/>
      <c r="I62" s="73"/>
      <c r="J62" s="73"/>
      <c r="K62" s="73"/>
    </row>
    <row r="63" spans="3:11" x14ac:dyDescent="0.2">
      <c r="C63" s="73"/>
      <c r="D63" s="73"/>
      <c r="E63" s="73"/>
      <c r="F63" s="39"/>
      <c r="G63" s="39"/>
      <c r="I63" s="73"/>
      <c r="J63" s="73"/>
      <c r="K63" s="73"/>
    </row>
    <row r="64" spans="3:11" x14ac:dyDescent="0.2">
      <c r="C64" s="73"/>
      <c r="D64" s="73"/>
      <c r="E64" s="73"/>
      <c r="F64" s="39"/>
      <c r="G64" s="39"/>
      <c r="I64" s="73"/>
      <c r="J64" s="73"/>
      <c r="K64" s="73"/>
    </row>
    <row r="65" spans="3:11" x14ac:dyDescent="0.2">
      <c r="C65" s="73"/>
      <c r="D65" s="73"/>
      <c r="E65" s="73"/>
      <c r="F65" s="39"/>
      <c r="G65" s="39"/>
      <c r="I65" s="73"/>
      <c r="J65" s="73"/>
      <c r="K65" s="73"/>
    </row>
    <row r="66" spans="3:11" x14ac:dyDescent="0.2">
      <c r="C66" s="73"/>
      <c r="D66" s="73"/>
      <c r="E66" s="73"/>
      <c r="F66" s="39"/>
      <c r="G66" s="39"/>
      <c r="I66" s="73"/>
      <c r="J66" s="73"/>
      <c r="K66" s="73"/>
    </row>
    <row r="67" spans="3:11" x14ac:dyDescent="0.2">
      <c r="C67" s="73"/>
      <c r="D67" s="73"/>
      <c r="E67" s="73"/>
      <c r="F67" s="39"/>
      <c r="G67" s="39"/>
      <c r="I67" s="73"/>
      <c r="J67" s="73"/>
      <c r="K67" s="73"/>
    </row>
    <row r="68" spans="3:11" x14ac:dyDescent="0.2">
      <c r="C68" s="73"/>
      <c r="D68" s="73"/>
      <c r="E68" s="73"/>
      <c r="F68" s="39"/>
      <c r="G68" s="39"/>
      <c r="I68" s="73"/>
      <c r="J68" s="73"/>
      <c r="K68" s="73"/>
    </row>
    <row r="69" spans="3:11" x14ac:dyDescent="0.2">
      <c r="C69" s="73"/>
      <c r="D69" s="73"/>
      <c r="E69" s="73"/>
      <c r="F69" s="39"/>
      <c r="G69" s="39"/>
      <c r="I69" s="73"/>
      <c r="J69" s="73"/>
      <c r="K69" s="73"/>
    </row>
    <row r="70" spans="3:11" x14ac:dyDescent="0.2">
      <c r="C70" s="73"/>
      <c r="D70" s="73"/>
      <c r="E70" s="73"/>
      <c r="F70" s="39"/>
      <c r="G70" s="39"/>
      <c r="I70" s="73"/>
      <c r="J70" s="73"/>
      <c r="K70" s="73"/>
    </row>
    <row r="71" spans="3:11" x14ac:dyDescent="0.2">
      <c r="C71" s="73"/>
      <c r="D71" s="73"/>
      <c r="E71" s="73"/>
      <c r="F71" s="39"/>
      <c r="G71" s="39"/>
      <c r="I71" s="73"/>
      <c r="J71" s="73"/>
      <c r="K71" s="73"/>
    </row>
    <row r="72" spans="3:11" x14ac:dyDescent="0.2">
      <c r="C72" s="73"/>
      <c r="D72" s="73"/>
      <c r="E72" s="73"/>
      <c r="F72" s="39"/>
      <c r="G72" s="39"/>
      <c r="I72" s="73"/>
      <c r="J72" s="73"/>
      <c r="K72" s="73"/>
    </row>
    <row r="73" spans="3:11" x14ac:dyDescent="0.2">
      <c r="C73" s="73"/>
      <c r="D73" s="73"/>
      <c r="E73" s="73"/>
      <c r="F73" s="39"/>
      <c r="G73" s="39"/>
      <c r="I73" s="73"/>
      <c r="J73" s="73"/>
      <c r="K73" s="73"/>
    </row>
    <row r="74" spans="3:11" x14ac:dyDescent="0.2">
      <c r="C74" s="73"/>
      <c r="D74" s="73"/>
      <c r="E74" s="73"/>
      <c r="F74" s="39"/>
      <c r="G74" s="39"/>
      <c r="I74" s="73"/>
      <c r="J74" s="73"/>
      <c r="K74" s="73"/>
    </row>
    <row r="75" spans="3:11" x14ac:dyDescent="0.2">
      <c r="C75" s="73"/>
      <c r="D75" s="73"/>
      <c r="E75" s="73"/>
      <c r="F75" s="39"/>
      <c r="G75" s="39"/>
      <c r="I75" s="73"/>
      <c r="J75" s="73"/>
      <c r="K75" s="73"/>
    </row>
    <row r="76" spans="3:11" x14ac:dyDescent="0.2">
      <c r="C76" s="73"/>
      <c r="D76" s="73"/>
      <c r="E76" s="73"/>
      <c r="F76" s="39"/>
      <c r="G76" s="39"/>
      <c r="I76" s="73"/>
      <c r="J76" s="73"/>
      <c r="K76" s="73"/>
    </row>
    <row r="77" spans="3:11" x14ac:dyDescent="0.2">
      <c r="C77" s="73"/>
      <c r="D77" s="73"/>
      <c r="E77" s="73"/>
      <c r="F77" s="39"/>
      <c r="G77" s="39"/>
      <c r="I77" s="73"/>
      <c r="J77" s="73"/>
      <c r="K77" s="73"/>
    </row>
    <row r="78" spans="3:11" x14ac:dyDescent="0.2">
      <c r="C78" s="73"/>
      <c r="D78" s="73"/>
      <c r="E78" s="73"/>
      <c r="F78" s="39"/>
      <c r="G78" s="39"/>
      <c r="I78" s="73"/>
      <c r="J78" s="73"/>
      <c r="K78" s="73"/>
    </row>
    <row r="79" spans="3:11" x14ac:dyDescent="0.2">
      <c r="C79" s="73"/>
      <c r="D79" s="73"/>
      <c r="E79" s="73"/>
      <c r="F79" s="39"/>
      <c r="G79" s="39"/>
      <c r="I79" s="73"/>
      <c r="J79" s="73"/>
      <c r="K79" s="73"/>
    </row>
    <row r="80" spans="3:11" x14ac:dyDescent="0.2">
      <c r="C80" s="73"/>
      <c r="D80" s="73"/>
      <c r="E80" s="73"/>
      <c r="F80" s="39"/>
      <c r="G80" s="39"/>
      <c r="I80" s="73"/>
      <c r="J80" s="73"/>
      <c r="K80" s="73"/>
    </row>
    <row r="81" spans="3:11" x14ac:dyDescent="0.2">
      <c r="C81" s="73"/>
      <c r="D81" s="73"/>
      <c r="E81" s="73"/>
      <c r="F81" s="39"/>
      <c r="G81" s="39"/>
      <c r="I81" s="73"/>
      <c r="J81" s="73"/>
      <c r="K81" s="73"/>
    </row>
    <row r="82" spans="3:11" x14ac:dyDescent="0.2">
      <c r="C82" s="73"/>
      <c r="D82" s="73"/>
      <c r="E82" s="73"/>
      <c r="F82" s="39"/>
      <c r="G82" s="39"/>
      <c r="I82" s="73"/>
      <c r="J82" s="73"/>
      <c r="K82" s="73"/>
    </row>
    <row r="83" spans="3:11" x14ac:dyDescent="0.2">
      <c r="C83" s="73"/>
      <c r="D83" s="73"/>
      <c r="E83" s="73"/>
      <c r="F83" s="39"/>
      <c r="G83" s="39"/>
      <c r="I83" s="73"/>
      <c r="J83" s="73"/>
      <c r="K83" s="73"/>
    </row>
    <row r="84" spans="3:11" x14ac:dyDescent="0.2">
      <c r="C84" s="73"/>
      <c r="D84" s="73"/>
      <c r="E84" s="73"/>
      <c r="F84" s="39"/>
      <c r="G84" s="39"/>
      <c r="I84" s="73"/>
      <c r="J84" s="73"/>
      <c r="K84" s="73"/>
    </row>
    <row r="85" spans="3:11" x14ac:dyDescent="0.2">
      <c r="C85" s="73"/>
      <c r="D85" s="73"/>
      <c r="E85" s="73"/>
      <c r="F85" s="39"/>
      <c r="G85" s="39"/>
      <c r="I85" s="73"/>
      <c r="J85" s="73"/>
      <c r="K85" s="73"/>
    </row>
    <row r="86" spans="3:11" x14ac:dyDescent="0.2">
      <c r="C86" s="73"/>
      <c r="D86" s="73"/>
      <c r="E86" s="73"/>
      <c r="F86" s="39"/>
      <c r="G86" s="39"/>
      <c r="I86" s="73"/>
      <c r="J86" s="73"/>
      <c r="K86" s="73"/>
    </row>
    <row r="87" spans="3:11" x14ac:dyDescent="0.2">
      <c r="C87" s="73"/>
      <c r="D87" s="73"/>
      <c r="E87" s="73"/>
      <c r="F87" s="39"/>
      <c r="G87" s="39"/>
      <c r="I87" s="73"/>
      <c r="J87" s="73"/>
      <c r="K87" s="73"/>
    </row>
    <row r="88" spans="3:11" x14ac:dyDescent="0.2">
      <c r="C88" s="73"/>
      <c r="D88" s="73"/>
      <c r="E88" s="73"/>
      <c r="F88" s="39"/>
      <c r="G88" s="39"/>
      <c r="I88" s="73"/>
      <c r="J88" s="73"/>
      <c r="K88" s="73"/>
    </row>
    <row r="89" spans="3:11" x14ac:dyDescent="0.2">
      <c r="C89" s="73"/>
      <c r="D89" s="73"/>
      <c r="E89" s="73"/>
      <c r="F89" s="39"/>
      <c r="G89" s="39"/>
      <c r="I89" s="73"/>
      <c r="J89" s="73"/>
      <c r="K89" s="73"/>
    </row>
    <row r="90" spans="3:11" x14ac:dyDescent="0.2">
      <c r="C90" s="73"/>
      <c r="D90" s="73"/>
      <c r="E90" s="73"/>
      <c r="F90" s="39"/>
      <c r="G90" s="39"/>
      <c r="I90" s="73"/>
      <c r="J90" s="73"/>
      <c r="K90" s="73"/>
    </row>
    <row r="91" spans="3:11" x14ac:dyDescent="0.2">
      <c r="C91" s="73"/>
      <c r="D91" s="73"/>
      <c r="E91" s="73"/>
      <c r="F91" s="39"/>
      <c r="G91" s="39"/>
      <c r="I91" s="73"/>
      <c r="J91" s="73"/>
      <c r="K91" s="73"/>
    </row>
    <row r="92" spans="3:11" x14ac:dyDescent="0.2">
      <c r="C92" s="73"/>
      <c r="D92" s="73"/>
      <c r="E92" s="73"/>
      <c r="F92" s="39"/>
      <c r="G92" s="39"/>
      <c r="I92" s="73"/>
      <c r="J92" s="73"/>
      <c r="K92" s="73"/>
    </row>
    <row r="93" spans="3:11" x14ac:dyDescent="0.2">
      <c r="C93" s="73"/>
      <c r="D93" s="73"/>
      <c r="E93" s="73"/>
      <c r="F93" s="39"/>
      <c r="G93" s="39"/>
      <c r="I93" s="73"/>
      <c r="J93" s="73"/>
      <c r="K93" s="73"/>
    </row>
    <row r="94" spans="3:11" x14ac:dyDescent="0.2">
      <c r="C94" s="73"/>
      <c r="D94" s="73"/>
      <c r="E94" s="73"/>
      <c r="F94" s="39"/>
      <c r="G94" s="39"/>
      <c r="I94" s="73"/>
      <c r="J94" s="73"/>
      <c r="K94" s="73"/>
    </row>
    <row r="95" spans="3:11" x14ac:dyDescent="0.2">
      <c r="C95" s="73"/>
      <c r="D95" s="73"/>
      <c r="E95" s="73"/>
      <c r="F95" s="39"/>
      <c r="G95" s="39"/>
      <c r="I95" s="73"/>
      <c r="J95" s="73"/>
      <c r="K95" s="73"/>
    </row>
    <row r="96" spans="3:11" x14ac:dyDescent="0.2">
      <c r="C96" s="73"/>
      <c r="D96" s="73"/>
      <c r="E96" s="73"/>
      <c r="F96" s="39"/>
      <c r="G96" s="39"/>
      <c r="I96" s="73"/>
      <c r="J96" s="73"/>
      <c r="K96" s="73"/>
    </row>
    <row r="97" spans="3:11" x14ac:dyDescent="0.2">
      <c r="C97" s="73"/>
      <c r="D97" s="73"/>
      <c r="E97" s="73"/>
      <c r="F97" s="39"/>
      <c r="G97" s="39"/>
      <c r="I97" s="73"/>
      <c r="J97" s="73"/>
      <c r="K97" s="73"/>
    </row>
    <row r="98" spans="3:11" x14ac:dyDescent="0.2">
      <c r="C98" s="73"/>
      <c r="D98" s="73"/>
      <c r="E98" s="73"/>
      <c r="F98" s="39"/>
      <c r="G98" s="39"/>
      <c r="I98" s="73"/>
      <c r="J98" s="73"/>
      <c r="K98" s="73"/>
    </row>
    <row r="99" spans="3:11" x14ac:dyDescent="0.2">
      <c r="C99" s="73"/>
      <c r="D99" s="73"/>
      <c r="E99" s="73"/>
      <c r="F99" s="39"/>
      <c r="G99" s="39"/>
      <c r="I99" s="73"/>
      <c r="J99" s="73"/>
      <c r="K99" s="73"/>
    </row>
    <row r="100" spans="3:11" x14ac:dyDescent="0.2">
      <c r="C100" s="73"/>
      <c r="D100" s="73"/>
      <c r="E100" s="73"/>
      <c r="F100" s="39"/>
      <c r="G100" s="39"/>
      <c r="I100" s="73"/>
      <c r="J100" s="73"/>
      <c r="K100" s="73"/>
    </row>
    <row r="101" spans="3:11" x14ac:dyDescent="0.2">
      <c r="C101" s="73"/>
      <c r="D101" s="73"/>
      <c r="E101" s="73"/>
      <c r="F101" s="39"/>
      <c r="G101" s="39"/>
      <c r="I101" s="73"/>
      <c r="J101" s="73"/>
      <c r="K101" s="73"/>
    </row>
    <row r="102" spans="3:11" x14ac:dyDescent="0.2">
      <c r="C102" s="73"/>
      <c r="D102" s="73"/>
      <c r="E102" s="73"/>
      <c r="F102" s="39"/>
      <c r="I102" s="73"/>
      <c r="J102" s="73"/>
      <c r="K102" s="73"/>
    </row>
    <row r="103" spans="3:11" x14ac:dyDescent="0.2">
      <c r="J103" s="73"/>
      <c r="K103" s="39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zoomScale="80" zoomScaleNormal="80" workbookViewId="0">
      <pane xSplit="2" ySplit="3" topLeftCell="C37" activePane="bottomRight" state="frozen"/>
      <selection pane="topRight" activeCell="C1" sqref="C1"/>
      <selection pane="bottomLeft" activeCell="A4" sqref="A4"/>
      <selection pane="bottomRight" activeCell="G52" sqref="G52"/>
    </sheetView>
  </sheetViews>
  <sheetFormatPr defaultRowHeight="15" x14ac:dyDescent="0.2"/>
  <cols>
    <col min="2" max="2" width="12.44140625" customWidth="1"/>
    <col min="3" max="4" width="9" bestFit="1" customWidth="1"/>
    <col min="5" max="5" width="10.6640625" customWidth="1"/>
    <col min="6" max="6" width="12.44140625" bestFit="1" customWidth="1"/>
    <col min="7" max="7" width="12.77734375" customWidth="1"/>
    <col min="8" max="8" width="11" customWidth="1"/>
    <col min="9" max="10" width="10.109375" customWidth="1"/>
    <col min="11" max="11" width="13" customWidth="1"/>
    <col min="12" max="12" width="10.5546875" customWidth="1"/>
    <col min="13" max="13" width="11.6640625" customWidth="1"/>
    <col min="14" max="14" width="12.44140625" customWidth="1"/>
  </cols>
  <sheetData>
    <row r="1" spans="1:16" ht="15.75" x14ac:dyDescent="0.25">
      <c r="D1" s="13" t="s">
        <v>105</v>
      </c>
    </row>
    <row r="2" spans="1:16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6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6" x14ac:dyDescent="0.2">
      <c r="A4" s="4">
        <v>1</v>
      </c>
      <c r="B4" s="15" t="s">
        <v>4</v>
      </c>
      <c r="C4" s="73">
        <v>48</v>
      </c>
      <c r="D4" s="73">
        <v>33</v>
      </c>
      <c r="E4" s="73">
        <v>171</v>
      </c>
      <c r="F4" s="95">
        <f>SUM(C4:E4)</f>
        <v>252</v>
      </c>
      <c r="G4" s="73">
        <v>28</v>
      </c>
      <c r="H4">
        <v>17</v>
      </c>
      <c r="I4">
        <v>104</v>
      </c>
      <c r="J4" s="95">
        <f>SUM(G4:I4)</f>
        <v>149</v>
      </c>
      <c r="K4" s="39">
        <v>9026.7016700000004</v>
      </c>
      <c r="L4" s="39">
        <v>8229.9424999999992</v>
      </c>
      <c r="M4" s="39">
        <v>36054.362500000003</v>
      </c>
      <c r="N4" s="98">
        <f>SUM(K4:M4)</f>
        <v>53311.006670000002</v>
      </c>
      <c r="O4" s="121"/>
      <c r="P4" s="122"/>
    </row>
    <row r="5" spans="1:16" x14ac:dyDescent="0.2">
      <c r="A5" s="4">
        <v>2</v>
      </c>
      <c r="B5" s="15" t="s">
        <v>5</v>
      </c>
      <c r="C5" s="73">
        <v>114</v>
      </c>
      <c r="D5" s="73">
        <v>74</v>
      </c>
      <c r="E5" s="73">
        <v>278</v>
      </c>
      <c r="F5" s="95">
        <f t="shared" ref="F5:F27" si="0">SUM(C5:E5)</f>
        <v>466</v>
      </c>
      <c r="G5" s="73">
        <v>64</v>
      </c>
      <c r="H5">
        <v>42</v>
      </c>
      <c r="I5">
        <v>157</v>
      </c>
      <c r="J5" s="95">
        <f t="shared" ref="J5:J27" si="1">SUM(G5:I5)</f>
        <v>263</v>
      </c>
      <c r="K5" s="39">
        <v>44770.504999999997</v>
      </c>
      <c r="L5" s="39">
        <v>24842.826700000001</v>
      </c>
      <c r="M5" s="39">
        <v>86141.564199999993</v>
      </c>
      <c r="N5" s="98">
        <f t="shared" ref="N5:N26" si="2">SUM(K5:M5)</f>
        <v>155754.8959</v>
      </c>
      <c r="O5" s="121"/>
      <c r="P5" s="122"/>
    </row>
    <row r="6" spans="1:16" x14ac:dyDescent="0.2">
      <c r="A6" s="4">
        <v>3</v>
      </c>
      <c r="B6" s="15" t="s">
        <v>6</v>
      </c>
      <c r="C6" s="73">
        <v>946</v>
      </c>
      <c r="D6" s="73">
        <v>297</v>
      </c>
      <c r="E6" s="73">
        <v>1495</v>
      </c>
      <c r="F6" s="95">
        <f t="shared" si="0"/>
        <v>2738</v>
      </c>
      <c r="G6" s="73">
        <v>542</v>
      </c>
      <c r="H6">
        <v>169</v>
      </c>
      <c r="I6">
        <v>882</v>
      </c>
      <c r="J6" s="95">
        <f t="shared" si="1"/>
        <v>1593</v>
      </c>
      <c r="K6" s="39">
        <v>436384.35700000002</v>
      </c>
      <c r="L6" s="39">
        <v>118725.685</v>
      </c>
      <c r="M6" s="39">
        <v>508071.37300000002</v>
      </c>
      <c r="N6" s="98">
        <f t="shared" si="2"/>
        <v>1063181.415</v>
      </c>
      <c r="O6" s="121"/>
      <c r="P6" s="122"/>
    </row>
    <row r="7" spans="1:16" x14ac:dyDescent="0.2">
      <c r="A7" s="4">
        <v>4</v>
      </c>
      <c r="B7" s="15" t="s">
        <v>7</v>
      </c>
      <c r="C7" s="73">
        <v>29</v>
      </c>
      <c r="D7" s="73">
        <v>10</v>
      </c>
      <c r="E7" s="73">
        <v>138</v>
      </c>
      <c r="F7" s="95">
        <f t="shared" si="0"/>
        <v>177</v>
      </c>
      <c r="G7" s="73">
        <v>17</v>
      </c>
      <c r="H7">
        <v>6</v>
      </c>
      <c r="I7">
        <v>80</v>
      </c>
      <c r="J7" s="95">
        <f t="shared" si="1"/>
        <v>103</v>
      </c>
      <c r="K7" s="39">
        <v>11194.754999999999</v>
      </c>
      <c r="L7" s="39">
        <v>4433.4983300000004</v>
      </c>
      <c r="M7" s="39">
        <v>38588.528299999998</v>
      </c>
      <c r="N7" s="98">
        <f t="shared" si="2"/>
        <v>54216.781629999998</v>
      </c>
      <c r="O7" s="121"/>
      <c r="P7" s="122"/>
    </row>
    <row r="8" spans="1:16" x14ac:dyDescent="0.2">
      <c r="A8" s="4">
        <v>5</v>
      </c>
      <c r="B8" s="15" t="s">
        <v>8</v>
      </c>
      <c r="C8" s="73">
        <v>48</v>
      </c>
      <c r="D8" s="73">
        <v>15</v>
      </c>
      <c r="E8" s="73">
        <v>114</v>
      </c>
      <c r="F8" s="95">
        <f t="shared" si="0"/>
        <v>177</v>
      </c>
      <c r="G8" s="73">
        <v>28</v>
      </c>
      <c r="H8">
        <v>11</v>
      </c>
      <c r="I8">
        <v>69</v>
      </c>
      <c r="J8" s="95">
        <f t="shared" si="1"/>
        <v>108</v>
      </c>
      <c r="K8" s="39">
        <v>14239.3658</v>
      </c>
      <c r="L8" s="39">
        <v>3960.37417</v>
      </c>
      <c r="M8" s="39">
        <v>22499.002499999999</v>
      </c>
      <c r="N8" s="98">
        <f t="shared" si="2"/>
        <v>40698.742469999997</v>
      </c>
      <c r="O8" s="121"/>
      <c r="P8" s="122"/>
    </row>
    <row r="9" spans="1:16" x14ac:dyDescent="0.2">
      <c r="A9" s="4">
        <v>6</v>
      </c>
      <c r="B9" s="15" t="s">
        <v>9</v>
      </c>
      <c r="C9" s="73">
        <v>28</v>
      </c>
      <c r="D9" s="73">
        <v>34</v>
      </c>
      <c r="E9" s="73">
        <v>192</v>
      </c>
      <c r="F9" s="95">
        <f t="shared" si="0"/>
        <v>254</v>
      </c>
      <c r="G9" s="73">
        <v>19</v>
      </c>
      <c r="H9">
        <v>21</v>
      </c>
      <c r="I9">
        <v>127</v>
      </c>
      <c r="J9" s="95">
        <f t="shared" si="1"/>
        <v>167</v>
      </c>
      <c r="K9" s="39">
        <v>12867.800800000001</v>
      </c>
      <c r="L9" s="39">
        <v>10425.1767</v>
      </c>
      <c r="M9" s="39">
        <v>50741.047500000001</v>
      </c>
      <c r="N9" s="98">
        <f t="shared" si="2"/>
        <v>74034.024999999994</v>
      </c>
      <c r="O9" s="121"/>
      <c r="P9" s="122"/>
    </row>
    <row r="10" spans="1:16" x14ac:dyDescent="0.2">
      <c r="A10" s="4">
        <v>7</v>
      </c>
      <c r="B10" s="15" t="s">
        <v>10</v>
      </c>
      <c r="C10" s="73">
        <v>95</v>
      </c>
      <c r="D10" s="73">
        <v>67</v>
      </c>
      <c r="E10" s="73">
        <v>134</v>
      </c>
      <c r="F10" s="95">
        <f t="shared" si="0"/>
        <v>296</v>
      </c>
      <c r="G10" s="73">
        <v>60</v>
      </c>
      <c r="H10">
        <v>36</v>
      </c>
      <c r="I10">
        <v>81</v>
      </c>
      <c r="J10" s="95">
        <f t="shared" si="1"/>
        <v>177</v>
      </c>
      <c r="K10" s="39">
        <v>36977.4925</v>
      </c>
      <c r="L10" s="39">
        <v>18654.09</v>
      </c>
      <c r="M10" s="39">
        <v>37890.168299999998</v>
      </c>
      <c r="N10" s="98">
        <f t="shared" si="2"/>
        <v>93521.750800000009</v>
      </c>
      <c r="O10" s="121"/>
      <c r="P10" s="122"/>
    </row>
    <row r="11" spans="1:16" x14ac:dyDescent="0.2">
      <c r="A11" s="4">
        <v>8</v>
      </c>
      <c r="B11" s="15" t="s">
        <v>11</v>
      </c>
      <c r="C11" s="73">
        <v>144</v>
      </c>
      <c r="D11" s="73">
        <v>7</v>
      </c>
      <c r="E11" s="73">
        <v>323</v>
      </c>
      <c r="F11" s="95">
        <f t="shared" si="0"/>
        <v>474</v>
      </c>
      <c r="G11" s="73">
        <v>81</v>
      </c>
      <c r="H11">
        <v>5</v>
      </c>
      <c r="I11">
        <v>201</v>
      </c>
      <c r="J11" s="95">
        <f t="shared" si="1"/>
        <v>287</v>
      </c>
      <c r="K11" s="39">
        <v>64665.748299999999</v>
      </c>
      <c r="L11" s="39">
        <v>1987.375</v>
      </c>
      <c r="M11" s="39">
        <v>110300.352</v>
      </c>
      <c r="N11" s="98">
        <f>SUM(K11:M11)</f>
        <v>176953.47529999999</v>
      </c>
      <c r="O11" s="121"/>
      <c r="P11" s="122"/>
    </row>
    <row r="12" spans="1:16" x14ac:dyDescent="0.2">
      <c r="A12" s="4">
        <v>9</v>
      </c>
      <c r="B12" s="15" t="s">
        <v>12</v>
      </c>
      <c r="C12" s="73">
        <v>35</v>
      </c>
      <c r="D12" s="73">
        <v>19</v>
      </c>
      <c r="E12" s="73">
        <v>171</v>
      </c>
      <c r="F12" s="95">
        <f t="shared" si="0"/>
        <v>225</v>
      </c>
      <c r="G12" s="73">
        <v>19</v>
      </c>
      <c r="H12">
        <v>12</v>
      </c>
      <c r="I12">
        <v>109</v>
      </c>
      <c r="J12" s="95">
        <f t="shared" si="1"/>
        <v>140</v>
      </c>
      <c r="K12" s="39">
        <v>9929.1075000000001</v>
      </c>
      <c r="L12" s="39">
        <v>5491.4491699999999</v>
      </c>
      <c r="M12" s="39">
        <v>34885.922500000001</v>
      </c>
      <c r="N12" s="98">
        <f t="shared" si="2"/>
        <v>50306.479169999999</v>
      </c>
      <c r="O12" s="121"/>
      <c r="P12" s="122"/>
    </row>
    <row r="13" spans="1:16" x14ac:dyDescent="0.2">
      <c r="A13" s="4">
        <v>10</v>
      </c>
      <c r="B13" s="15" t="s">
        <v>13</v>
      </c>
      <c r="C13" s="73">
        <v>102</v>
      </c>
      <c r="D13" s="73">
        <v>39</v>
      </c>
      <c r="E13" s="73">
        <v>262</v>
      </c>
      <c r="F13" s="95">
        <f t="shared" si="0"/>
        <v>403</v>
      </c>
      <c r="G13" s="73">
        <v>61</v>
      </c>
      <c r="H13">
        <v>20</v>
      </c>
      <c r="I13">
        <v>156</v>
      </c>
      <c r="J13" s="95">
        <f t="shared" si="1"/>
        <v>237</v>
      </c>
      <c r="K13" s="39">
        <v>33629.450799999999</v>
      </c>
      <c r="L13" s="39">
        <v>10087.285</v>
      </c>
      <c r="M13" s="39">
        <v>69843.561700000006</v>
      </c>
      <c r="N13" s="98">
        <f t="shared" si="2"/>
        <v>113560.2975</v>
      </c>
      <c r="O13" s="121"/>
      <c r="P13" s="122"/>
    </row>
    <row r="14" spans="1:16" x14ac:dyDescent="0.2">
      <c r="A14" s="4">
        <v>11</v>
      </c>
      <c r="B14" s="15" t="s">
        <v>14</v>
      </c>
      <c r="C14" s="73">
        <v>2</v>
      </c>
      <c r="D14" s="73">
        <v>0</v>
      </c>
      <c r="E14" s="73">
        <v>38</v>
      </c>
      <c r="F14" s="95">
        <f t="shared" si="0"/>
        <v>40</v>
      </c>
      <c r="G14" s="73">
        <v>2</v>
      </c>
      <c r="H14">
        <v>0</v>
      </c>
      <c r="I14">
        <v>26</v>
      </c>
      <c r="J14" s="95">
        <f t="shared" si="1"/>
        <v>28</v>
      </c>
      <c r="K14" s="39">
        <v>494.86666700000001</v>
      </c>
      <c r="L14" s="39">
        <v>0</v>
      </c>
      <c r="M14" s="39">
        <v>6281.1774999999998</v>
      </c>
      <c r="N14" s="98">
        <f t="shared" si="2"/>
        <v>6776.044167</v>
      </c>
      <c r="O14" s="121"/>
      <c r="P14" s="122"/>
    </row>
    <row r="15" spans="1:16" x14ac:dyDescent="0.2">
      <c r="A15" s="4">
        <v>12</v>
      </c>
      <c r="B15" s="15" t="s">
        <v>15</v>
      </c>
      <c r="C15" s="73">
        <v>117</v>
      </c>
      <c r="D15" s="73">
        <v>116</v>
      </c>
      <c r="E15" s="73">
        <v>325</v>
      </c>
      <c r="F15" s="95">
        <f t="shared" si="0"/>
        <v>558</v>
      </c>
      <c r="G15" s="73">
        <v>67</v>
      </c>
      <c r="H15">
        <v>60</v>
      </c>
      <c r="I15">
        <v>198</v>
      </c>
      <c r="J15" s="95">
        <f t="shared" si="1"/>
        <v>325</v>
      </c>
      <c r="K15" s="39">
        <v>43374.456700000002</v>
      </c>
      <c r="L15" s="39">
        <v>38641.958299999998</v>
      </c>
      <c r="M15" s="39">
        <v>92951.863299999997</v>
      </c>
      <c r="N15" s="98">
        <f t="shared" si="2"/>
        <v>174968.27830000001</v>
      </c>
      <c r="O15" s="121"/>
      <c r="P15" s="122"/>
    </row>
    <row r="16" spans="1:16" x14ac:dyDescent="0.2">
      <c r="A16" s="4">
        <v>13</v>
      </c>
      <c r="B16" s="15" t="s">
        <v>16</v>
      </c>
      <c r="C16" s="73">
        <v>278</v>
      </c>
      <c r="D16" s="73">
        <v>38</v>
      </c>
      <c r="E16" s="73">
        <v>338</v>
      </c>
      <c r="F16" s="95">
        <f t="shared" si="0"/>
        <v>654</v>
      </c>
      <c r="G16" s="73">
        <v>167</v>
      </c>
      <c r="H16">
        <v>23</v>
      </c>
      <c r="I16">
        <v>185</v>
      </c>
      <c r="J16" s="95">
        <f t="shared" si="1"/>
        <v>375</v>
      </c>
      <c r="K16" s="39">
        <v>171104.26699999999</v>
      </c>
      <c r="L16" s="39">
        <v>18156.3308</v>
      </c>
      <c r="M16" s="39">
        <v>145592.82800000001</v>
      </c>
      <c r="N16" s="98">
        <f t="shared" si="2"/>
        <v>334853.42579999997</v>
      </c>
      <c r="O16" s="121"/>
      <c r="P16" s="122"/>
    </row>
    <row r="17" spans="1:16" x14ac:dyDescent="0.2">
      <c r="A17" s="4">
        <v>14</v>
      </c>
      <c r="B17" s="15" t="s">
        <v>17</v>
      </c>
      <c r="C17" s="73">
        <v>21</v>
      </c>
      <c r="D17" s="73">
        <v>17</v>
      </c>
      <c r="E17" s="73">
        <v>45</v>
      </c>
      <c r="F17" s="95">
        <f t="shared" si="0"/>
        <v>83</v>
      </c>
      <c r="G17" s="73">
        <v>10</v>
      </c>
      <c r="H17">
        <v>10</v>
      </c>
      <c r="I17">
        <v>28</v>
      </c>
      <c r="J17" s="95">
        <f t="shared" si="1"/>
        <v>48</v>
      </c>
      <c r="K17" s="39">
        <v>2367.625</v>
      </c>
      <c r="L17" s="39">
        <v>3473.02583</v>
      </c>
      <c r="M17" s="39">
        <v>8047.5741699999999</v>
      </c>
      <c r="N17" s="98">
        <f t="shared" si="2"/>
        <v>13888.225</v>
      </c>
      <c r="O17" s="121"/>
      <c r="P17" s="122"/>
    </row>
    <row r="18" spans="1:16" x14ac:dyDescent="0.2">
      <c r="A18" s="4">
        <v>15</v>
      </c>
      <c r="B18" s="15" t="s">
        <v>18</v>
      </c>
      <c r="C18" s="73">
        <v>410</v>
      </c>
      <c r="D18" s="73">
        <v>195</v>
      </c>
      <c r="E18" s="73">
        <v>608</v>
      </c>
      <c r="F18" s="95">
        <f t="shared" si="0"/>
        <v>1213</v>
      </c>
      <c r="G18" s="73">
        <v>243</v>
      </c>
      <c r="H18">
        <v>101</v>
      </c>
      <c r="I18">
        <v>365</v>
      </c>
      <c r="J18" s="95">
        <f t="shared" si="1"/>
        <v>709</v>
      </c>
      <c r="K18" s="39">
        <v>200846.07800000001</v>
      </c>
      <c r="L18" s="39">
        <v>88268.320800000001</v>
      </c>
      <c r="M18" s="39">
        <v>220285.49799999999</v>
      </c>
      <c r="N18" s="98">
        <f t="shared" si="2"/>
        <v>509399.89679999999</v>
      </c>
      <c r="O18" s="121"/>
      <c r="P18" s="122"/>
    </row>
    <row r="19" spans="1:16" x14ac:dyDescent="0.2">
      <c r="A19" s="4">
        <v>16</v>
      </c>
      <c r="B19" s="15" t="s">
        <v>19</v>
      </c>
      <c r="C19" s="73">
        <v>979</v>
      </c>
      <c r="D19" s="73">
        <v>344</v>
      </c>
      <c r="E19" s="73">
        <v>1093</v>
      </c>
      <c r="F19" s="95">
        <f t="shared" si="0"/>
        <v>2416</v>
      </c>
      <c r="G19" s="73">
        <v>560</v>
      </c>
      <c r="H19">
        <v>190</v>
      </c>
      <c r="I19">
        <v>650</v>
      </c>
      <c r="J19" s="95">
        <f t="shared" si="1"/>
        <v>1400</v>
      </c>
      <c r="K19" s="39">
        <v>427443.69400000002</v>
      </c>
      <c r="L19" s="39">
        <v>123601.183</v>
      </c>
      <c r="M19" s="39">
        <v>360051.14199999999</v>
      </c>
      <c r="N19" s="98">
        <f t="shared" si="2"/>
        <v>911096.01899999997</v>
      </c>
      <c r="O19" s="121"/>
      <c r="P19" s="122"/>
    </row>
    <row r="20" spans="1:16" x14ac:dyDescent="0.2">
      <c r="A20" s="4">
        <v>17</v>
      </c>
      <c r="B20" s="15" t="s">
        <v>20</v>
      </c>
      <c r="C20" s="73">
        <v>7</v>
      </c>
      <c r="D20" s="73">
        <v>6</v>
      </c>
      <c r="E20" s="73">
        <v>58</v>
      </c>
      <c r="F20" s="95">
        <f t="shared" si="0"/>
        <v>71</v>
      </c>
      <c r="G20" s="73">
        <v>4</v>
      </c>
      <c r="H20">
        <v>5</v>
      </c>
      <c r="I20">
        <v>33</v>
      </c>
      <c r="J20" s="95">
        <f t="shared" si="1"/>
        <v>42</v>
      </c>
      <c r="K20" s="39">
        <v>1931.605</v>
      </c>
      <c r="L20" s="39">
        <v>1261.04333</v>
      </c>
      <c r="M20" s="39">
        <v>11793.675800000001</v>
      </c>
      <c r="N20" s="98">
        <f t="shared" si="2"/>
        <v>14986.324130000001</v>
      </c>
      <c r="O20" s="121"/>
      <c r="P20" s="122"/>
    </row>
    <row r="21" spans="1:16" x14ac:dyDescent="0.2">
      <c r="A21" s="4">
        <v>18</v>
      </c>
      <c r="B21" s="15" t="s">
        <v>21</v>
      </c>
      <c r="C21" s="73">
        <v>75</v>
      </c>
      <c r="D21" s="73">
        <v>56</v>
      </c>
      <c r="E21" s="73">
        <v>139</v>
      </c>
      <c r="F21" s="95">
        <f t="shared" si="0"/>
        <v>270</v>
      </c>
      <c r="G21" s="73">
        <v>38</v>
      </c>
      <c r="H21">
        <v>27</v>
      </c>
      <c r="I21">
        <v>76</v>
      </c>
      <c r="J21" s="95">
        <f t="shared" si="1"/>
        <v>141</v>
      </c>
      <c r="K21" s="39">
        <v>18102.695</v>
      </c>
      <c r="L21" s="39">
        <v>11721.536700000001</v>
      </c>
      <c r="M21" s="39">
        <v>26735.8</v>
      </c>
      <c r="N21" s="98">
        <f t="shared" si="2"/>
        <v>56560.0317</v>
      </c>
      <c r="O21" s="121"/>
      <c r="P21" s="122"/>
    </row>
    <row r="22" spans="1:16" x14ac:dyDescent="0.2">
      <c r="A22" s="4">
        <v>19</v>
      </c>
      <c r="B22" s="15" t="s">
        <v>22</v>
      </c>
      <c r="C22" s="73">
        <v>55</v>
      </c>
      <c r="D22" s="73">
        <v>3</v>
      </c>
      <c r="E22" s="73">
        <v>222</v>
      </c>
      <c r="F22" s="95">
        <f t="shared" si="0"/>
        <v>280</v>
      </c>
      <c r="G22" s="73">
        <v>30</v>
      </c>
      <c r="H22">
        <v>3</v>
      </c>
      <c r="I22">
        <v>127</v>
      </c>
      <c r="J22" s="95">
        <f t="shared" si="1"/>
        <v>160</v>
      </c>
      <c r="K22" s="39">
        <v>17927.39</v>
      </c>
      <c r="L22" s="39">
        <v>440.83</v>
      </c>
      <c r="M22" s="39">
        <v>51835.745000000003</v>
      </c>
      <c r="N22" s="98">
        <f t="shared" si="2"/>
        <v>70203.964999999997</v>
      </c>
      <c r="O22" s="121"/>
      <c r="P22" s="122"/>
    </row>
    <row r="23" spans="1:16" x14ac:dyDescent="0.2">
      <c r="A23" s="4">
        <v>20</v>
      </c>
      <c r="B23" s="15" t="s">
        <v>23</v>
      </c>
      <c r="C23" s="73">
        <v>3</v>
      </c>
      <c r="D23" s="73">
        <v>10</v>
      </c>
      <c r="E23" s="73">
        <v>96</v>
      </c>
      <c r="F23" s="95">
        <f t="shared" si="0"/>
        <v>109</v>
      </c>
      <c r="G23" s="73">
        <v>2</v>
      </c>
      <c r="H23">
        <v>6</v>
      </c>
      <c r="I23">
        <v>69</v>
      </c>
      <c r="J23" s="95">
        <f t="shared" si="1"/>
        <v>77</v>
      </c>
      <c r="K23" s="39">
        <v>832.65</v>
      </c>
      <c r="L23" s="39">
        <v>1822.1775</v>
      </c>
      <c r="M23" s="39">
        <v>27080.755000000001</v>
      </c>
      <c r="N23" s="98">
        <f t="shared" si="2"/>
        <v>29735.5825</v>
      </c>
      <c r="O23" s="121"/>
      <c r="P23" s="122"/>
    </row>
    <row r="24" spans="1:16" x14ac:dyDescent="0.2">
      <c r="A24" s="4">
        <v>21</v>
      </c>
      <c r="B24" s="15" t="s">
        <v>24</v>
      </c>
      <c r="C24" s="73">
        <v>61</v>
      </c>
      <c r="D24" s="73">
        <v>68</v>
      </c>
      <c r="E24" s="73">
        <v>267</v>
      </c>
      <c r="F24" s="95">
        <f t="shared" si="0"/>
        <v>396</v>
      </c>
      <c r="G24" s="73">
        <v>35</v>
      </c>
      <c r="H24">
        <v>34</v>
      </c>
      <c r="I24">
        <v>163</v>
      </c>
      <c r="J24" s="95">
        <f t="shared" si="1"/>
        <v>232</v>
      </c>
      <c r="K24" s="39">
        <v>18618.220799999999</v>
      </c>
      <c r="L24" s="39">
        <v>16068.2708</v>
      </c>
      <c r="M24" s="39">
        <v>59067.070800000001</v>
      </c>
      <c r="N24" s="98">
        <f t="shared" si="2"/>
        <v>93753.562399999995</v>
      </c>
      <c r="O24" s="121"/>
      <c r="P24" s="122"/>
    </row>
    <row r="25" spans="1:16" x14ac:dyDescent="0.2">
      <c r="A25" s="4">
        <v>22</v>
      </c>
      <c r="B25" s="15" t="s">
        <v>25</v>
      </c>
      <c r="C25" s="73">
        <v>122</v>
      </c>
      <c r="D25" s="73">
        <v>38</v>
      </c>
      <c r="E25" s="73">
        <v>308</v>
      </c>
      <c r="F25" s="95">
        <f t="shared" si="0"/>
        <v>468</v>
      </c>
      <c r="G25" s="73">
        <v>67</v>
      </c>
      <c r="H25">
        <v>27</v>
      </c>
      <c r="I25">
        <v>199</v>
      </c>
      <c r="J25" s="95">
        <f t="shared" si="1"/>
        <v>293</v>
      </c>
      <c r="K25" s="39">
        <v>37198.438300000002</v>
      </c>
      <c r="L25" s="39">
        <v>10993.2983</v>
      </c>
      <c r="M25" s="39">
        <v>64072.7425</v>
      </c>
      <c r="N25" s="98">
        <f t="shared" si="2"/>
        <v>112264.4791</v>
      </c>
      <c r="O25" s="121"/>
      <c r="P25" s="122"/>
    </row>
    <row r="26" spans="1:16" x14ac:dyDescent="0.2">
      <c r="A26" s="4">
        <v>23</v>
      </c>
      <c r="B26" s="15" t="s">
        <v>26</v>
      </c>
      <c r="C26" s="73">
        <v>9</v>
      </c>
      <c r="D26" s="73">
        <v>4</v>
      </c>
      <c r="E26" s="73">
        <v>160</v>
      </c>
      <c r="F26" s="95">
        <f t="shared" si="0"/>
        <v>173</v>
      </c>
      <c r="G26" s="73">
        <v>6</v>
      </c>
      <c r="H26">
        <v>3</v>
      </c>
      <c r="I26">
        <v>95</v>
      </c>
      <c r="J26" s="95">
        <f t="shared" si="1"/>
        <v>104</v>
      </c>
      <c r="K26" s="39">
        <v>2855.97</v>
      </c>
      <c r="L26" s="39">
        <v>1087.19</v>
      </c>
      <c r="M26" s="39">
        <v>37944.302499999998</v>
      </c>
      <c r="N26" s="98">
        <f t="shared" si="2"/>
        <v>41887.462499999994</v>
      </c>
      <c r="O26" s="121"/>
      <c r="P26" s="122"/>
    </row>
    <row r="27" spans="1:16" x14ac:dyDescent="0.2">
      <c r="A27" s="4">
        <v>30</v>
      </c>
      <c r="B27" s="15" t="s">
        <v>27</v>
      </c>
      <c r="C27" s="73">
        <v>3074</v>
      </c>
      <c r="D27" s="73">
        <v>686</v>
      </c>
      <c r="E27">
        <v>1157</v>
      </c>
      <c r="F27" s="95">
        <f t="shared" si="0"/>
        <v>4917</v>
      </c>
      <c r="G27" s="73">
        <v>1896</v>
      </c>
      <c r="H27">
        <v>406</v>
      </c>
      <c r="I27">
        <v>717</v>
      </c>
      <c r="J27" s="95">
        <f t="shared" si="1"/>
        <v>3019</v>
      </c>
      <c r="K27" s="39">
        <v>1271053.8799999999</v>
      </c>
      <c r="L27" s="39">
        <v>237759.99</v>
      </c>
      <c r="M27" s="39">
        <v>347267.87300000002</v>
      </c>
      <c r="N27" s="98">
        <f>SUM(K27:M27)</f>
        <v>1856081.7429999998</v>
      </c>
      <c r="O27" s="121"/>
      <c r="P27" s="122"/>
    </row>
    <row r="28" spans="1:16" x14ac:dyDescent="0.2">
      <c r="A28" s="1"/>
      <c r="B28" s="61" t="s">
        <v>3</v>
      </c>
      <c r="C28" s="103">
        <f>SUM(C4:C27)</f>
        <v>6802</v>
      </c>
      <c r="D28" s="103">
        <f>SUM(D4:D27)</f>
        <v>2176</v>
      </c>
      <c r="E28" s="103">
        <f>SUM(E4:E27)</f>
        <v>8132</v>
      </c>
      <c r="F28" s="104">
        <f>SUM(F4:F27)</f>
        <v>17110</v>
      </c>
      <c r="G28" s="103">
        <f t="shared" ref="G28:M28" si="3">SUM(G4:G27)</f>
        <v>4046</v>
      </c>
      <c r="H28" s="103">
        <f>SUM(H4:H27)</f>
        <v>1234</v>
      </c>
      <c r="I28" s="103">
        <f t="shared" si="3"/>
        <v>4897</v>
      </c>
      <c r="J28" s="104">
        <f t="shared" si="3"/>
        <v>10177</v>
      </c>
      <c r="K28" s="105">
        <f>SUM(K4:K27)</f>
        <v>2887837.1208369997</v>
      </c>
      <c r="L28" s="105">
        <f>SUM(L4:L27)</f>
        <v>760132.85793000006</v>
      </c>
      <c r="M28" s="105">
        <f t="shared" si="3"/>
        <v>2454023.9300700002</v>
      </c>
      <c r="N28" s="106">
        <f>SUM(N4:N27)</f>
        <v>6101993.9088369999</v>
      </c>
    </row>
    <row r="32" spans="1:16" x14ac:dyDescent="0.2">
      <c r="C32" s="73"/>
    </row>
    <row r="33" spans="3:3" x14ac:dyDescent="0.2">
      <c r="C33" s="73"/>
    </row>
    <row r="34" spans="3:3" x14ac:dyDescent="0.2">
      <c r="C34" s="73"/>
    </row>
    <row r="35" spans="3:3" x14ac:dyDescent="0.2">
      <c r="C35" s="73"/>
    </row>
    <row r="36" spans="3:3" x14ac:dyDescent="0.2">
      <c r="C36" s="73"/>
    </row>
    <row r="37" spans="3:3" x14ac:dyDescent="0.2">
      <c r="C37" s="73"/>
    </row>
    <row r="38" spans="3:3" x14ac:dyDescent="0.2">
      <c r="C38" s="73"/>
    </row>
    <row r="39" spans="3:3" x14ac:dyDescent="0.2">
      <c r="C39" s="73"/>
    </row>
    <row r="40" spans="3:3" x14ac:dyDescent="0.2">
      <c r="C40" s="73"/>
    </row>
    <row r="41" spans="3:3" x14ac:dyDescent="0.2">
      <c r="C41" s="73"/>
    </row>
    <row r="42" spans="3:3" x14ac:dyDescent="0.2">
      <c r="C42" s="73"/>
    </row>
    <row r="43" spans="3:3" x14ac:dyDescent="0.2">
      <c r="C43" s="73"/>
    </row>
    <row r="44" spans="3:3" x14ac:dyDescent="0.2">
      <c r="C44" s="73"/>
    </row>
    <row r="45" spans="3:3" x14ac:dyDescent="0.2">
      <c r="C45" s="73"/>
    </row>
    <row r="46" spans="3:3" x14ac:dyDescent="0.2">
      <c r="C46" s="73"/>
    </row>
    <row r="47" spans="3:3" x14ac:dyDescent="0.2">
      <c r="C47" s="73"/>
    </row>
    <row r="48" spans="3:3" x14ac:dyDescent="0.2">
      <c r="C48" s="73"/>
    </row>
    <row r="49" spans="3:11" x14ac:dyDescent="0.2">
      <c r="C49" s="73"/>
    </row>
    <row r="50" spans="3:11" x14ac:dyDescent="0.2">
      <c r="C50" s="73"/>
    </row>
    <row r="51" spans="3:11" x14ac:dyDescent="0.2">
      <c r="C51" s="73"/>
    </row>
    <row r="52" spans="3:11" x14ac:dyDescent="0.2">
      <c r="C52" s="73"/>
    </row>
    <row r="53" spans="3:11" x14ac:dyDescent="0.2">
      <c r="C53" s="73"/>
    </row>
    <row r="54" spans="3:11" x14ac:dyDescent="0.2">
      <c r="C54" s="73"/>
    </row>
    <row r="55" spans="3:11" x14ac:dyDescent="0.2">
      <c r="C55" s="73"/>
    </row>
    <row r="56" spans="3:11" x14ac:dyDescent="0.2">
      <c r="C56" s="73"/>
    </row>
    <row r="57" spans="3:11" x14ac:dyDescent="0.2">
      <c r="C57" s="73"/>
    </row>
    <row r="58" spans="3:11" x14ac:dyDescent="0.2">
      <c r="C58" s="73"/>
      <c r="D58" s="73"/>
      <c r="E58" s="73"/>
      <c r="F58" s="39"/>
      <c r="G58" s="39"/>
      <c r="I58" s="73"/>
      <c r="J58" s="73"/>
      <c r="K58" s="73"/>
    </row>
    <row r="59" spans="3:11" x14ac:dyDescent="0.2">
      <c r="C59" s="73"/>
      <c r="D59" s="73"/>
      <c r="E59" s="73"/>
      <c r="F59" s="39"/>
      <c r="G59" s="39"/>
      <c r="I59" s="73"/>
      <c r="J59" s="73"/>
      <c r="K59" s="73"/>
    </row>
    <row r="60" spans="3:11" x14ac:dyDescent="0.2">
      <c r="C60" s="73"/>
      <c r="D60" s="73"/>
      <c r="E60" s="73"/>
      <c r="F60" s="39"/>
      <c r="G60" s="39"/>
      <c r="I60" s="73"/>
      <c r="J60" s="73"/>
      <c r="K60" s="73"/>
    </row>
    <row r="61" spans="3:11" x14ac:dyDescent="0.2">
      <c r="C61" s="73"/>
      <c r="D61" s="73"/>
      <c r="E61" s="73"/>
      <c r="F61" s="39"/>
      <c r="G61" s="39"/>
      <c r="I61" s="73"/>
      <c r="J61" s="73"/>
      <c r="K61" s="73"/>
    </row>
    <row r="62" spans="3:11" x14ac:dyDescent="0.2">
      <c r="C62" s="73"/>
      <c r="D62" s="73"/>
      <c r="E62" s="73"/>
      <c r="F62" s="39"/>
      <c r="G62" s="39"/>
      <c r="I62" s="73"/>
      <c r="J62" s="73"/>
      <c r="K62" s="73"/>
    </row>
    <row r="63" spans="3:11" x14ac:dyDescent="0.2">
      <c r="C63" s="73"/>
      <c r="D63" s="73"/>
      <c r="E63" s="73"/>
      <c r="F63" s="39"/>
      <c r="G63" s="39"/>
      <c r="I63" s="73"/>
      <c r="J63" s="73"/>
      <c r="K63" s="73"/>
    </row>
    <row r="64" spans="3:11" x14ac:dyDescent="0.2">
      <c r="C64" s="73"/>
      <c r="D64" s="73"/>
      <c r="E64" s="73"/>
      <c r="F64" s="39"/>
      <c r="G64" s="39"/>
      <c r="I64" s="73"/>
      <c r="J64" s="73"/>
      <c r="K64" s="73"/>
    </row>
    <row r="65" spans="3:11" x14ac:dyDescent="0.2">
      <c r="C65" s="73"/>
      <c r="D65" s="73"/>
      <c r="E65" s="73"/>
      <c r="F65" s="39"/>
      <c r="G65" s="39"/>
      <c r="I65" s="73"/>
      <c r="J65" s="73"/>
      <c r="K65" s="73"/>
    </row>
    <row r="66" spans="3:11" x14ac:dyDescent="0.2">
      <c r="C66" s="73"/>
      <c r="D66" s="73"/>
      <c r="E66" s="73"/>
      <c r="F66" s="39"/>
      <c r="G66" s="39"/>
      <c r="I66" s="73"/>
      <c r="J66" s="73"/>
      <c r="K66" s="73"/>
    </row>
    <row r="67" spans="3:11" x14ac:dyDescent="0.2">
      <c r="C67" s="73"/>
      <c r="D67" s="73"/>
      <c r="E67" s="73"/>
      <c r="F67" s="39"/>
      <c r="G67" s="39"/>
      <c r="I67" s="73"/>
      <c r="J67" s="73"/>
      <c r="K67" s="73"/>
    </row>
    <row r="68" spans="3:11" x14ac:dyDescent="0.2">
      <c r="C68" s="73"/>
      <c r="D68" s="73"/>
      <c r="E68" s="73"/>
      <c r="F68" s="39"/>
      <c r="G68" s="39"/>
      <c r="I68" s="73"/>
      <c r="J68" s="73"/>
      <c r="K68" s="73"/>
    </row>
    <row r="69" spans="3:11" x14ac:dyDescent="0.2">
      <c r="C69" s="73"/>
      <c r="D69" s="73"/>
      <c r="E69" s="73"/>
      <c r="F69" s="39"/>
      <c r="G69" s="39"/>
      <c r="I69" s="73"/>
      <c r="J69" s="73"/>
      <c r="K69" s="73"/>
    </row>
    <row r="70" spans="3:11" x14ac:dyDescent="0.2">
      <c r="C70" s="73"/>
      <c r="D70" s="73"/>
      <c r="E70" s="73"/>
      <c r="F70" s="39"/>
      <c r="G70" s="39"/>
      <c r="I70" s="73"/>
      <c r="J70" s="73"/>
      <c r="K70" s="73"/>
    </row>
    <row r="71" spans="3:11" x14ac:dyDescent="0.2">
      <c r="C71" s="73"/>
      <c r="D71" s="73"/>
      <c r="E71" s="73"/>
      <c r="F71" s="39"/>
      <c r="G71" s="39"/>
      <c r="I71" s="73"/>
      <c r="J71" s="73"/>
      <c r="K71" s="73"/>
    </row>
    <row r="72" spans="3:11" x14ac:dyDescent="0.2">
      <c r="C72" s="73"/>
      <c r="D72" s="73"/>
      <c r="E72" s="73"/>
      <c r="F72" s="39"/>
      <c r="G72" s="39"/>
      <c r="I72" s="73"/>
      <c r="J72" s="73"/>
      <c r="K72" s="73"/>
    </row>
    <row r="73" spans="3:11" x14ac:dyDescent="0.2">
      <c r="C73" s="73"/>
      <c r="D73" s="73"/>
      <c r="E73" s="73"/>
      <c r="F73" s="39"/>
      <c r="G73" s="39"/>
      <c r="I73" s="73"/>
      <c r="J73" s="73"/>
      <c r="K73" s="73"/>
    </row>
    <row r="74" spans="3:11" x14ac:dyDescent="0.2">
      <c r="C74" s="73"/>
      <c r="D74" s="73"/>
      <c r="E74" s="73"/>
      <c r="F74" s="39"/>
      <c r="G74" s="39"/>
      <c r="I74" s="73"/>
      <c r="J74" s="73"/>
      <c r="K74" s="73"/>
    </row>
    <row r="75" spans="3:11" x14ac:dyDescent="0.2">
      <c r="C75" s="73"/>
      <c r="D75" s="73"/>
      <c r="E75" s="73"/>
      <c r="F75" s="39"/>
      <c r="G75" s="39"/>
      <c r="I75" s="73"/>
      <c r="J75" s="73"/>
      <c r="K75" s="73"/>
    </row>
    <row r="76" spans="3:11" x14ac:dyDescent="0.2">
      <c r="C76" s="73"/>
      <c r="D76" s="73"/>
      <c r="E76" s="73"/>
      <c r="F76" s="39"/>
      <c r="G76" s="39"/>
      <c r="I76" s="73"/>
      <c r="J76" s="73"/>
      <c r="K76" s="73"/>
    </row>
    <row r="77" spans="3:11" x14ac:dyDescent="0.2">
      <c r="C77" s="73"/>
      <c r="D77" s="73"/>
      <c r="E77" s="73"/>
      <c r="F77" s="39"/>
      <c r="G77" s="39"/>
      <c r="I77" s="73"/>
      <c r="J77" s="73"/>
      <c r="K77" s="73"/>
    </row>
    <row r="78" spans="3:11" x14ac:dyDescent="0.2">
      <c r="C78" s="73"/>
      <c r="D78" s="73"/>
      <c r="E78" s="73"/>
      <c r="F78" s="39"/>
      <c r="G78" s="39"/>
      <c r="I78" s="73"/>
      <c r="J78" s="73"/>
      <c r="K78" s="73"/>
    </row>
    <row r="79" spans="3:11" x14ac:dyDescent="0.2">
      <c r="C79" s="73"/>
      <c r="D79" s="73"/>
      <c r="E79" s="73"/>
      <c r="F79" s="39"/>
      <c r="G79" s="39"/>
      <c r="I79" s="73"/>
      <c r="J79" s="73"/>
      <c r="K79" s="73"/>
    </row>
    <row r="80" spans="3:11" x14ac:dyDescent="0.2">
      <c r="C80" s="73"/>
      <c r="D80" s="73"/>
      <c r="E80" s="73"/>
      <c r="F80" s="39"/>
      <c r="G80" s="39"/>
      <c r="I80" s="73"/>
      <c r="J80" s="73"/>
      <c r="K80" s="73"/>
    </row>
    <row r="81" spans="3:11" x14ac:dyDescent="0.2">
      <c r="C81" s="73"/>
      <c r="D81" s="73"/>
      <c r="E81" s="73"/>
      <c r="F81" s="39"/>
      <c r="G81" s="39"/>
      <c r="I81" s="73"/>
      <c r="J81" s="73"/>
      <c r="K81" s="73"/>
    </row>
    <row r="82" spans="3:11" x14ac:dyDescent="0.2">
      <c r="C82" s="73"/>
      <c r="D82" s="73"/>
      <c r="E82" s="73"/>
      <c r="F82" s="39"/>
      <c r="G82" s="39"/>
      <c r="I82" s="73"/>
      <c r="J82" s="73"/>
      <c r="K82" s="73"/>
    </row>
    <row r="83" spans="3:11" x14ac:dyDescent="0.2">
      <c r="C83" s="73"/>
      <c r="D83" s="73"/>
      <c r="E83" s="73"/>
      <c r="F83" s="39"/>
      <c r="G83" s="39"/>
      <c r="I83" s="73"/>
      <c r="J83" s="73"/>
      <c r="K83" s="73"/>
    </row>
    <row r="84" spans="3:11" x14ac:dyDescent="0.2">
      <c r="C84" s="73"/>
      <c r="D84" s="73"/>
      <c r="E84" s="73"/>
      <c r="F84" s="39"/>
      <c r="G84" s="39"/>
      <c r="I84" s="73"/>
      <c r="J84" s="73"/>
      <c r="K84" s="73"/>
    </row>
    <row r="85" spans="3:11" x14ac:dyDescent="0.2">
      <c r="C85" s="73"/>
      <c r="D85" s="73"/>
      <c r="E85" s="73"/>
      <c r="F85" s="39"/>
      <c r="G85" s="39"/>
      <c r="I85" s="73"/>
      <c r="J85" s="73"/>
      <c r="K85" s="73"/>
    </row>
    <row r="86" spans="3:11" x14ac:dyDescent="0.2">
      <c r="C86" s="73"/>
      <c r="D86" s="73"/>
      <c r="E86" s="73"/>
      <c r="F86" s="39"/>
      <c r="G86" s="39"/>
      <c r="I86" s="73"/>
      <c r="J86" s="73"/>
      <c r="K86" s="73"/>
    </row>
    <row r="87" spans="3:11" x14ac:dyDescent="0.2">
      <c r="C87" s="73"/>
      <c r="D87" s="73"/>
      <c r="E87" s="73"/>
      <c r="F87" s="39"/>
      <c r="G87" s="39"/>
      <c r="I87" s="73"/>
      <c r="J87" s="73"/>
      <c r="K87" s="73"/>
    </row>
    <row r="88" spans="3:11" x14ac:dyDescent="0.2">
      <c r="C88" s="73"/>
      <c r="D88" s="73"/>
      <c r="E88" s="73"/>
      <c r="F88" s="39"/>
      <c r="G88" s="39"/>
      <c r="I88" s="73"/>
      <c r="J88" s="73"/>
      <c r="K88" s="73"/>
    </row>
    <row r="89" spans="3:11" x14ac:dyDescent="0.2">
      <c r="C89" s="73"/>
      <c r="D89" s="73"/>
      <c r="E89" s="73"/>
      <c r="F89" s="39"/>
      <c r="G89" s="39"/>
      <c r="I89" s="73"/>
      <c r="J89" s="73"/>
      <c r="K89" s="73"/>
    </row>
    <row r="90" spans="3:11" x14ac:dyDescent="0.2">
      <c r="C90" s="73"/>
      <c r="D90" s="73"/>
      <c r="E90" s="73"/>
      <c r="F90" s="39"/>
      <c r="G90" s="39"/>
      <c r="I90" s="73"/>
      <c r="J90" s="73"/>
      <c r="K90" s="73"/>
    </row>
    <row r="91" spans="3:11" x14ac:dyDescent="0.2">
      <c r="C91" s="73"/>
      <c r="D91" s="73"/>
      <c r="E91" s="73"/>
      <c r="F91" s="39"/>
      <c r="G91" s="39"/>
      <c r="I91" s="73"/>
      <c r="J91" s="73"/>
      <c r="K91" s="73"/>
    </row>
    <row r="92" spans="3:11" x14ac:dyDescent="0.2">
      <c r="C92" s="73"/>
      <c r="D92" s="73"/>
      <c r="E92" s="73"/>
      <c r="F92" s="39"/>
      <c r="G92" s="39"/>
      <c r="I92" s="73"/>
      <c r="J92" s="73"/>
      <c r="K92" s="73"/>
    </row>
    <row r="93" spans="3:11" x14ac:dyDescent="0.2">
      <c r="C93" s="73"/>
      <c r="D93" s="73"/>
      <c r="E93" s="73"/>
      <c r="F93" s="39"/>
      <c r="G93" s="39"/>
      <c r="I93" s="73"/>
      <c r="J93" s="73"/>
      <c r="K93" s="73"/>
    </row>
    <row r="94" spans="3:11" x14ac:dyDescent="0.2">
      <c r="C94" s="73"/>
      <c r="D94" s="73"/>
      <c r="E94" s="73"/>
      <c r="F94" s="39"/>
      <c r="G94" s="39"/>
      <c r="I94" s="73"/>
      <c r="J94" s="73"/>
      <c r="K94" s="73"/>
    </row>
    <row r="95" spans="3:11" x14ac:dyDescent="0.2">
      <c r="C95" s="73"/>
      <c r="D95" s="73"/>
      <c r="E95" s="73"/>
      <c r="F95" s="39"/>
      <c r="G95" s="39"/>
      <c r="I95" s="73"/>
      <c r="J95" s="73"/>
      <c r="K95" s="73"/>
    </row>
    <row r="96" spans="3:11" x14ac:dyDescent="0.2">
      <c r="C96" s="73"/>
      <c r="D96" s="73"/>
      <c r="E96" s="73"/>
      <c r="F96" s="39"/>
      <c r="G96" s="39"/>
      <c r="I96" s="73"/>
      <c r="J96" s="73"/>
      <c r="K96" s="73"/>
    </row>
    <row r="97" spans="3:11" x14ac:dyDescent="0.2">
      <c r="C97" s="73"/>
      <c r="D97" s="73"/>
      <c r="E97" s="73"/>
      <c r="F97" s="39"/>
      <c r="G97" s="39"/>
      <c r="I97" s="73"/>
      <c r="J97" s="73"/>
      <c r="K97" s="73"/>
    </row>
    <row r="98" spans="3:11" x14ac:dyDescent="0.2">
      <c r="C98" s="73"/>
      <c r="D98" s="73"/>
      <c r="E98" s="73"/>
      <c r="F98" s="39"/>
      <c r="G98" s="39"/>
      <c r="I98" s="73"/>
      <c r="J98" s="73"/>
      <c r="K98" s="73"/>
    </row>
    <row r="99" spans="3:11" x14ac:dyDescent="0.2">
      <c r="C99" s="73"/>
      <c r="D99" s="73"/>
      <c r="E99" s="73"/>
      <c r="F99" s="39"/>
      <c r="G99" s="39"/>
      <c r="I99" s="73"/>
      <c r="J99" s="73"/>
      <c r="K99" s="73"/>
    </row>
    <row r="100" spans="3:11" x14ac:dyDescent="0.2">
      <c r="C100" s="73"/>
      <c r="D100" s="73"/>
      <c r="E100" s="73"/>
      <c r="F100" s="39"/>
      <c r="G100" s="39"/>
      <c r="I100" s="73"/>
      <c r="J100" s="73"/>
      <c r="K100" s="73"/>
    </row>
    <row r="101" spans="3:11" x14ac:dyDescent="0.2">
      <c r="C101" s="73"/>
      <c r="D101" s="73"/>
      <c r="E101" s="73"/>
      <c r="F101" s="39"/>
      <c r="G101" s="39"/>
      <c r="I101" s="73"/>
      <c r="J101" s="73"/>
      <c r="K101" s="73"/>
    </row>
    <row r="102" spans="3:11" x14ac:dyDescent="0.2">
      <c r="C102" s="73"/>
      <c r="D102" s="73"/>
      <c r="E102" s="73"/>
      <c r="F102" s="39"/>
      <c r="I102" s="73"/>
      <c r="J102" s="73"/>
      <c r="K102" s="73"/>
    </row>
    <row r="103" spans="3:11" x14ac:dyDescent="0.2">
      <c r="J103" s="73"/>
      <c r="K103" s="39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33" sqref="H33"/>
    </sheetView>
  </sheetViews>
  <sheetFormatPr defaultRowHeight="15" x14ac:dyDescent="0.2"/>
  <cols>
    <col min="2" max="2" width="12.44140625" customWidth="1"/>
    <col min="3" max="4" width="9" bestFit="1" customWidth="1"/>
    <col min="5" max="5" width="10.6640625" customWidth="1"/>
    <col min="6" max="6" width="12.44140625" bestFit="1" customWidth="1"/>
    <col min="7" max="7" width="12.77734375" customWidth="1"/>
    <col min="8" max="8" width="11" customWidth="1"/>
    <col min="9" max="10" width="10.109375" customWidth="1"/>
    <col min="11" max="11" width="13" customWidth="1"/>
    <col min="12" max="12" width="10.5546875" customWidth="1"/>
    <col min="13" max="13" width="11.6640625" customWidth="1"/>
    <col min="14" max="14" width="12.44140625" customWidth="1"/>
  </cols>
  <sheetData>
    <row r="1" spans="1:16" ht="15.75" x14ac:dyDescent="0.25">
      <c r="D1" s="13" t="s">
        <v>106</v>
      </c>
    </row>
    <row r="2" spans="1:16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6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6" x14ac:dyDescent="0.2">
      <c r="A4" s="4">
        <v>1</v>
      </c>
      <c r="B4" s="15" t="s">
        <v>4</v>
      </c>
      <c r="C4" s="73">
        <v>50</v>
      </c>
      <c r="D4">
        <v>37</v>
      </c>
      <c r="E4">
        <v>174</v>
      </c>
      <c r="F4" s="95">
        <f>SUM(C4:E4)</f>
        <v>261</v>
      </c>
      <c r="G4" s="73">
        <v>29</v>
      </c>
      <c r="H4">
        <v>19</v>
      </c>
      <c r="I4">
        <v>109</v>
      </c>
      <c r="J4" s="95">
        <f>SUM(G4:I4)</f>
        <v>157</v>
      </c>
      <c r="K4" s="39">
        <v>9043.6233300000004</v>
      </c>
      <c r="L4" s="39">
        <v>9384.5049999999992</v>
      </c>
      <c r="M4" s="39">
        <v>36751.910000000003</v>
      </c>
      <c r="N4" s="98">
        <f>SUM(K4:M4)</f>
        <v>55180.038330000003</v>
      </c>
      <c r="O4" s="121"/>
      <c r="P4" s="122"/>
    </row>
    <row r="5" spans="1:16" x14ac:dyDescent="0.2">
      <c r="A5" s="4">
        <v>2</v>
      </c>
      <c r="B5" s="15" t="s">
        <v>5</v>
      </c>
      <c r="C5" s="73">
        <v>115</v>
      </c>
      <c r="D5">
        <v>79</v>
      </c>
      <c r="E5">
        <v>295</v>
      </c>
      <c r="F5" s="95">
        <f t="shared" ref="F5:F27" si="0">SUM(C5:E5)</f>
        <v>489</v>
      </c>
      <c r="G5" s="73">
        <v>65</v>
      </c>
      <c r="H5">
        <v>43</v>
      </c>
      <c r="I5">
        <v>170</v>
      </c>
      <c r="J5" s="95">
        <f t="shared" ref="J5:J27" si="1">SUM(G5:I5)</f>
        <v>278</v>
      </c>
      <c r="K5" s="39">
        <v>39696.637499999997</v>
      </c>
      <c r="L5" s="39">
        <v>23893.7075</v>
      </c>
      <c r="M5" s="39">
        <v>87848.897500000006</v>
      </c>
      <c r="N5" s="98">
        <f t="shared" ref="N5:N26" si="2">SUM(K5:M5)</f>
        <v>151439.24249999999</v>
      </c>
      <c r="O5" s="121"/>
      <c r="P5" s="122"/>
    </row>
    <row r="6" spans="1:16" x14ac:dyDescent="0.2">
      <c r="A6" s="4">
        <v>3</v>
      </c>
      <c r="B6" s="15" t="s">
        <v>6</v>
      </c>
      <c r="C6" s="73">
        <v>1014</v>
      </c>
      <c r="D6">
        <v>316</v>
      </c>
      <c r="E6">
        <v>1575</v>
      </c>
      <c r="F6" s="95">
        <f t="shared" si="0"/>
        <v>2905</v>
      </c>
      <c r="G6" s="73">
        <v>595</v>
      </c>
      <c r="H6">
        <v>185</v>
      </c>
      <c r="I6">
        <v>927</v>
      </c>
      <c r="J6" s="95">
        <f t="shared" si="1"/>
        <v>1707</v>
      </c>
      <c r="K6" s="39">
        <v>433004.55200000003</v>
      </c>
      <c r="L6" s="39">
        <v>123292.932</v>
      </c>
      <c r="M6" s="39">
        <v>532467.82299999997</v>
      </c>
      <c r="N6" s="98">
        <f t="shared" si="2"/>
        <v>1088765.307</v>
      </c>
      <c r="O6" s="121"/>
      <c r="P6" s="122"/>
    </row>
    <row r="7" spans="1:16" x14ac:dyDescent="0.2">
      <c r="A7" s="4">
        <v>4</v>
      </c>
      <c r="B7" s="15" t="s">
        <v>7</v>
      </c>
      <c r="C7" s="73">
        <v>29</v>
      </c>
      <c r="D7">
        <v>12</v>
      </c>
      <c r="E7">
        <v>141</v>
      </c>
      <c r="F7" s="95">
        <f t="shared" si="0"/>
        <v>182</v>
      </c>
      <c r="G7" s="73">
        <v>17</v>
      </c>
      <c r="H7">
        <v>7</v>
      </c>
      <c r="I7">
        <v>81</v>
      </c>
      <c r="J7" s="95">
        <f t="shared" si="1"/>
        <v>105</v>
      </c>
      <c r="K7" s="39">
        <v>10203.6567</v>
      </c>
      <c r="L7" s="39">
        <v>5797.9674999999997</v>
      </c>
      <c r="M7" s="39">
        <v>38599.5458</v>
      </c>
      <c r="N7" s="98">
        <f t="shared" si="2"/>
        <v>54601.17</v>
      </c>
      <c r="O7" s="121"/>
      <c r="P7" s="122"/>
    </row>
    <row r="8" spans="1:16" x14ac:dyDescent="0.2">
      <c r="A8" s="4">
        <v>5</v>
      </c>
      <c r="B8" s="15" t="s">
        <v>8</v>
      </c>
      <c r="C8" s="73">
        <v>40</v>
      </c>
      <c r="D8">
        <v>16</v>
      </c>
      <c r="E8">
        <v>130</v>
      </c>
      <c r="F8" s="95">
        <f t="shared" si="0"/>
        <v>186</v>
      </c>
      <c r="G8" s="73">
        <v>23</v>
      </c>
      <c r="H8">
        <v>12</v>
      </c>
      <c r="I8">
        <v>77</v>
      </c>
      <c r="J8" s="95">
        <f t="shared" si="1"/>
        <v>112</v>
      </c>
      <c r="K8" s="39">
        <v>10846.3117</v>
      </c>
      <c r="L8" s="39">
        <v>4549.75083</v>
      </c>
      <c r="M8" s="39">
        <v>25755.686699999998</v>
      </c>
      <c r="N8" s="98">
        <f t="shared" si="2"/>
        <v>41151.749230000001</v>
      </c>
      <c r="O8" s="121"/>
      <c r="P8" s="122"/>
    </row>
    <row r="9" spans="1:16" x14ac:dyDescent="0.2">
      <c r="A9" s="4">
        <v>6</v>
      </c>
      <c r="B9" s="15" t="s">
        <v>9</v>
      </c>
      <c r="C9" s="73">
        <v>27</v>
      </c>
      <c r="D9">
        <v>29</v>
      </c>
      <c r="E9">
        <v>219</v>
      </c>
      <c r="F9" s="95">
        <f t="shared" si="0"/>
        <v>275</v>
      </c>
      <c r="G9" s="73">
        <v>19</v>
      </c>
      <c r="H9">
        <v>18</v>
      </c>
      <c r="I9">
        <v>142</v>
      </c>
      <c r="J9" s="95">
        <f t="shared" si="1"/>
        <v>179</v>
      </c>
      <c r="K9" s="39">
        <v>11945.375</v>
      </c>
      <c r="L9" s="39">
        <v>9364.3441700000003</v>
      </c>
      <c r="M9" s="39">
        <v>56873.0933</v>
      </c>
      <c r="N9" s="98">
        <f t="shared" si="2"/>
        <v>78182.812470000004</v>
      </c>
      <c r="O9" s="121"/>
      <c r="P9" s="122"/>
    </row>
    <row r="10" spans="1:16" x14ac:dyDescent="0.2">
      <c r="A10" s="4">
        <v>7</v>
      </c>
      <c r="B10" s="15" t="s">
        <v>10</v>
      </c>
      <c r="C10" s="73">
        <v>89</v>
      </c>
      <c r="D10">
        <v>60</v>
      </c>
      <c r="E10">
        <v>144</v>
      </c>
      <c r="F10" s="95">
        <f t="shared" si="0"/>
        <v>293</v>
      </c>
      <c r="G10" s="73">
        <v>57</v>
      </c>
      <c r="H10">
        <v>33</v>
      </c>
      <c r="I10">
        <v>88</v>
      </c>
      <c r="J10" s="95">
        <f t="shared" si="1"/>
        <v>178</v>
      </c>
      <c r="K10" s="39">
        <v>31216.000800000002</v>
      </c>
      <c r="L10" s="39">
        <v>16826.615000000002</v>
      </c>
      <c r="M10" s="39">
        <v>37111.305800000002</v>
      </c>
      <c r="N10" s="98">
        <f t="shared" si="2"/>
        <v>85153.921600000001</v>
      </c>
      <c r="O10" s="121"/>
      <c r="P10" s="122"/>
    </row>
    <row r="11" spans="1:16" x14ac:dyDescent="0.2">
      <c r="A11" s="4">
        <v>8</v>
      </c>
      <c r="B11" s="15" t="s">
        <v>11</v>
      </c>
      <c r="C11" s="73">
        <v>141</v>
      </c>
      <c r="D11">
        <v>11</v>
      </c>
      <c r="E11">
        <v>345</v>
      </c>
      <c r="F11" s="95">
        <f t="shared" si="0"/>
        <v>497</v>
      </c>
      <c r="G11" s="73">
        <v>77</v>
      </c>
      <c r="H11">
        <v>7</v>
      </c>
      <c r="I11">
        <v>217</v>
      </c>
      <c r="J11" s="95">
        <f t="shared" si="1"/>
        <v>301</v>
      </c>
      <c r="K11" s="39">
        <v>63937.1633</v>
      </c>
      <c r="L11" s="39">
        <v>3429.6275000000001</v>
      </c>
      <c r="M11" s="39">
        <v>114485.887</v>
      </c>
      <c r="N11" s="98">
        <f>SUM(K11:M11)</f>
        <v>181852.6778</v>
      </c>
      <c r="O11" s="121"/>
      <c r="P11" s="122"/>
    </row>
    <row r="12" spans="1:16" x14ac:dyDescent="0.2">
      <c r="A12" s="4">
        <v>9</v>
      </c>
      <c r="B12" s="15" t="s">
        <v>12</v>
      </c>
      <c r="C12" s="73">
        <v>33</v>
      </c>
      <c r="D12">
        <v>16</v>
      </c>
      <c r="E12">
        <v>187</v>
      </c>
      <c r="F12" s="95">
        <f t="shared" si="0"/>
        <v>236</v>
      </c>
      <c r="G12" s="73">
        <v>19</v>
      </c>
      <c r="H12">
        <v>9</v>
      </c>
      <c r="I12">
        <v>122</v>
      </c>
      <c r="J12" s="95">
        <f t="shared" si="1"/>
        <v>150</v>
      </c>
      <c r="K12" s="39">
        <v>9059.7866699999995</v>
      </c>
      <c r="L12" s="39">
        <v>4691.6133300000001</v>
      </c>
      <c r="M12" s="39">
        <v>38931.4467</v>
      </c>
      <c r="N12" s="98">
        <f t="shared" si="2"/>
        <v>52682.846700000002</v>
      </c>
      <c r="O12" s="121"/>
      <c r="P12" s="122"/>
    </row>
    <row r="13" spans="1:16" x14ac:dyDescent="0.2">
      <c r="A13" s="4">
        <v>10</v>
      </c>
      <c r="B13" s="15" t="s">
        <v>13</v>
      </c>
      <c r="C13" s="73">
        <v>95</v>
      </c>
      <c r="D13">
        <v>44</v>
      </c>
      <c r="E13">
        <v>260</v>
      </c>
      <c r="F13" s="95">
        <f t="shared" si="0"/>
        <v>399</v>
      </c>
      <c r="G13" s="73">
        <v>55</v>
      </c>
      <c r="H13">
        <v>23</v>
      </c>
      <c r="I13">
        <v>158</v>
      </c>
      <c r="J13" s="95">
        <f t="shared" si="1"/>
        <v>236</v>
      </c>
      <c r="K13" s="39">
        <v>30684.853299999999</v>
      </c>
      <c r="L13" s="39">
        <v>11039.8925</v>
      </c>
      <c r="M13" s="39">
        <v>72649.264999999999</v>
      </c>
      <c r="N13" s="98">
        <f t="shared" si="2"/>
        <v>114374.01079999999</v>
      </c>
      <c r="O13" s="121"/>
      <c r="P13" s="122"/>
    </row>
    <row r="14" spans="1:16" x14ac:dyDescent="0.2">
      <c r="A14" s="4">
        <v>11</v>
      </c>
      <c r="B14" s="15" t="s">
        <v>14</v>
      </c>
      <c r="C14" s="73">
        <v>5</v>
      </c>
      <c r="D14" s="73">
        <v>0</v>
      </c>
      <c r="E14">
        <v>42</v>
      </c>
      <c r="F14" s="95">
        <f t="shared" si="0"/>
        <v>47</v>
      </c>
      <c r="G14" s="73">
        <v>3</v>
      </c>
      <c r="H14">
        <v>0</v>
      </c>
      <c r="I14">
        <v>30</v>
      </c>
      <c r="J14" s="95">
        <f t="shared" si="1"/>
        <v>33</v>
      </c>
      <c r="K14" s="39">
        <v>364.996667</v>
      </c>
      <c r="L14" s="39">
        <v>0</v>
      </c>
      <c r="M14" s="39">
        <v>6785.3175000000001</v>
      </c>
      <c r="N14" s="98">
        <f t="shared" si="2"/>
        <v>7150.3141670000005</v>
      </c>
      <c r="O14" s="121"/>
      <c r="P14" s="122"/>
    </row>
    <row r="15" spans="1:16" x14ac:dyDescent="0.2">
      <c r="A15" s="4">
        <v>12</v>
      </c>
      <c r="B15" s="15" t="s">
        <v>15</v>
      </c>
      <c r="C15" s="73">
        <v>109</v>
      </c>
      <c r="D15">
        <v>121</v>
      </c>
      <c r="E15">
        <v>348</v>
      </c>
      <c r="F15" s="95">
        <f t="shared" si="0"/>
        <v>578</v>
      </c>
      <c r="G15" s="73">
        <v>62</v>
      </c>
      <c r="H15">
        <v>62</v>
      </c>
      <c r="I15">
        <v>214</v>
      </c>
      <c r="J15" s="95">
        <f t="shared" si="1"/>
        <v>338</v>
      </c>
      <c r="K15" s="39">
        <v>44306.5242</v>
      </c>
      <c r="L15" s="39">
        <v>39508.43</v>
      </c>
      <c r="M15" s="39">
        <v>99637.828299999994</v>
      </c>
      <c r="N15" s="98">
        <f t="shared" si="2"/>
        <v>183452.7825</v>
      </c>
      <c r="O15" s="121"/>
      <c r="P15" s="122"/>
    </row>
    <row r="16" spans="1:16" x14ac:dyDescent="0.2">
      <c r="A16" s="4">
        <v>13</v>
      </c>
      <c r="B16" s="15" t="s">
        <v>16</v>
      </c>
      <c r="C16" s="73">
        <v>289</v>
      </c>
      <c r="D16">
        <v>44</v>
      </c>
      <c r="E16">
        <v>350</v>
      </c>
      <c r="F16" s="95">
        <f t="shared" si="0"/>
        <v>683</v>
      </c>
      <c r="G16" s="73">
        <v>173</v>
      </c>
      <c r="H16">
        <v>29</v>
      </c>
      <c r="I16">
        <v>193</v>
      </c>
      <c r="J16" s="95">
        <f t="shared" si="1"/>
        <v>395</v>
      </c>
      <c r="K16" s="39">
        <v>167367.818</v>
      </c>
      <c r="L16" s="39">
        <v>18994.289199999999</v>
      </c>
      <c r="M16" s="39">
        <v>143517.29199999999</v>
      </c>
      <c r="N16" s="98">
        <f t="shared" si="2"/>
        <v>329879.39919999999</v>
      </c>
      <c r="O16" s="121"/>
      <c r="P16" s="122"/>
    </row>
    <row r="17" spans="1:22" x14ac:dyDescent="0.2">
      <c r="A17" s="4">
        <v>14</v>
      </c>
      <c r="B17" s="15" t="s">
        <v>17</v>
      </c>
      <c r="C17" s="73">
        <v>15</v>
      </c>
      <c r="D17">
        <v>16</v>
      </c>
      <c r="E17">
        <v>44</v>
      </c>
      <c r="F17" s="95">
        <f t="shared" si="0"/>
        <v>75</v>
      </c>
      <c r="G17" s="73">
        <v>6</v>
      </c>
      <c r="H17">
        <v>9</v>
      </c>
      <c r="I17">
        <v>28</v>
      </c>
      <c r="J17" s="95">
        <f t="shared" si="1"/>
        <v>43</v>
      </c>
      <c r="K17" s="39">
        <v>3074.90083</v>
      </c>
      <c r="L17" s="39">
        <v>3248.2016699999999</v>
      </c>
      <c r="M17" s="39">
        <v>7619.8308299999999</v>
      </c>
      <c r="N17" s="98">
        <f t="shared" si="2"/>
        <v>13942.93333</v>
      </c>
      <c r="O17" s="121"/>
      <c r="P17" s="122"/>
    </row>
    <row r="18" spans="1:22" x14ac:dyDescent="0.2">
      <c r="A18" s="4">
        <v>15</v>
      </c>
      <c r="B18" s="15" t="s">
        <v>18</v>
      </c>
      <c r="C18" s="73">
        <v>425</v>
      </c>
      <c r="D18">
        <v>194</v>
      </c>
      <c r="E18">
        <v>687</v>
      </c>
      <c r="F18" s="95">
        <f t="shared" si="0"/>
        <v>1306</v>
      </c>
      <c r="G18" s="73">
        <v>252</v>
      </c>
      <c r="H18">
        <v>103</v>
      </c>
      <c r="I18">
        <v>410</v>
      </c>
      <c r="J18" s="95">
        <f t="shared" si="1"/>
        <v>765</v>
      </c>
      <c r="K18" s="39">
        <v>200829.98</v>
      </c>
      <c r="L18" s="39">
        <v>76721.861699999994</v>
      </c>
      <c r="M18" s="39">
        <v>240496.50099999999</v>
      </c>
      <c r="N18" s="98">
        <f t="shared" si="2"/>
        <v>518048.34269999998</v>
      </c>
      <c r="O18" s="121"/>
      <c r="P18" s="122"/>
    </row>
    <row r="19" spans="1:22" x14ac:dyDescent="0.2">
      <c r="A19" s="4">
        <v>16</v>
      </c>
      <c r="B19" s="15" t="s">
        <v>19</v>
      </c>
      <c r="C19" s="73">
        <v>1032</v>
      </c>
      <c r="D19">
        <v>328</v>
      </c>
      <c r="E19">
        <v>1156</v>
      </c>
      <c r="F19" s="95">
        <f t="shared" si="0"/>
        <v>2516</v>
      </c>
      <c r="G19" s="73">
        <v>579</v>
      </c>
      <c r="H19">
        <v>191</v>
      </c>
      <c r="I19">
        <v>694</v>
      </c>
      <c r="J19" s="95">
        <f t="shared" si="1"/>
        <v>1464</v>
      </c>
      <c r="K19" s="39">
        <v>441214.26899999997</v>
      </c>
      <c r="L19" s="39">
        <v>111505.69100000001</v>
      </c>
      <c r="M19" s="39">
        <v>379317.38</v>
      </c>
      <c r="N19" s="98">
        <f t="shared" si="2"/>
        <v>932037.34</v>
      </c>
      <c r="O19" s="121"/>
      <c r="P19" s="122"/>
    </row>
    <row r="20" spans="1:22" x14ac:dyDescent="0.2">
      <c r="A20" s="4">
        <v>17</v>
      </c>
      <c r="B20" s="15" t="s">
        <v>20</v>
      </c>
      <c r="C20" s="73">
        <v>7</v>
      </c>
      <c r="D20">
        <v>6</v>
      </c>
      <c r="E20">
        <v>60</v>
      </c>
      <c r="F20" s="95">
        <f t="shared" si="0"/>
        <v>73</v>
      </c>
      <c r="G20" s="73">
        <v>4</v>
      </c>
      <c r="H20">
        <v>5</v>
      </c>
      <c r="I20">
        <v>33</v>
      </c>
      <c r="J20" s="95">
        <f t="shared" si="1"/>
        <v>42</v>
      </c>
      <c r="K20" s="39">
        <v>2208.6133300000001</v>
      </c>
      <c r="L20" s="39">
        <v>1110.0050000000001</v>
      </c>
      <c r="M20" s="39">
        <v>13170.2783</v>
      </c>
      <c r="N20" s="98">
        <f t="shared" si="2"/>
        <v>16488.896629999999</v>
      </c>
      <c r="O20" s="121"/>
      <c r="P20" s="122"/>
    </row>
    <row r="21" spans="1:22" x14ac:dyDescent="0.2">
      <c r="A21" s="4">
        <v>18</v>
      </c>
      <c r="B21" s="15" t="s">
        <v>21</v>
      </c>
      <c r="C21" s="73">
        <v>68</v>
      </c>
      <c r="D21">
        <v>52</v>
      </c>
      <c r="E21">
        <v>144</v>
      </c>
      <c r="F21" s="95">
        <f t="shared" si="0"/>
        <v>264</v>
      </c>
      <c r="G21" s="73">
        <v>37</v>
      </c>
      <c r="H21">
        <v>25</v>
      </c>
      <c r="I21">
        <v>77</v>
      </c>
      <c r="J21" s="95">
        <f t="shared" si="1"/>
        <v>139</v>
      </c>
      <c r="K21" s="39">
        <v>16683.853299999999</v>
      </c>
      <c r="L21" s="39">
        <v>11176.5983</v>
      </c>
      <c r="M21" s="39">
        <v>27063.540799999999</v>
      </c>
      <c r="N21" s="98">
        <f t="shared" si="2"/>
        <v>54923.992400000003</v>
      </c>
      <c r="O21" s="121"/>
      <c r="P21" s="122"/>
    </row>
    <row r="22" spans="1:22" x14ac:dyDescent="0.2">
      <c r="A22" s="4">
        <v>19</v>
      </c>
      <c r="B22" s="15" t="s">
        <v>22</v>
      </c>
      <c r="C22" s="73">
        <v>59</v>
      </c>
      <c r="D22">
        <v>7</v>
      </c>
      <c r="E22">
        <v>224</v>
      </c>
      <c r="F22" s="95">
        <f t="shared" si="0"/>
        <v>290</v>
      </c>
      <c r="G22" s="73">
        <v>32</v>
      </c>
      <c r="H22">
        <v>4</v>
      </c>
      <c r="I22">
        <v>133</v>
      </c>
      <c r="J22" s="95">
        <f t="shared" si="1"/>
        <v>169</v>
      </c>
      <c r="K22" s="39">
        <v>17846.183300000001</v>
      </c>
      <c r="L22" s="39">
        <v>1850.8208299999999</v>
      </c>
      <c r="M22" s="39">
        <v>53116.6783</v>
      </c>
      <c r="N22" s="98">
        <f t="shared" si="2"/>
        <v>72813.682430000001</v>
      </c>
      <c r="O22" s="121"/>
      <c r="P22" s="122"/>
    </row>
    <row r="23" spans="1:22" x14ac:dyDescent="0.2">
      <c r="A23" s="4">
        <v>20</v>
      </c>
      <c r="B23" s="15" t="s">
        <v>23</v>
      </c>
      <c r="C23" s="73">
        <v>4</v>
      </c>
      <c r="D23">
        <v>8</v>
      </c>
      <c r="E23">
        <v>104</v>
      </c>
      <c r="F23" s="95">
        <f t="shared" si="0"/>
        <v>116</v>
      </c>
      <c r="G23" s="73">
        <v>3</v>
      </c>
      <c r="H23">
        <v>4</v>
      </c>
      <c r="I23">
        <v>75</v>
      </c>
      <c r="J23" s="95">
        <f t="shared" si="1"/>
        <v>82</v>
      </c>
      <c r="K23" s="39">
        <v>1147.25</v>
      </c>
      <c r="L23" s="39">
        <v>1847.6466700000001</v>
      </c>
      <c r="M23" s="39">
        <v>26934.429199999999</v>
      </c>
      <c r="N23" s="98">
        <f t="shared" si="2"/>
        <v>29929.325870000001</v>
      </c>
      <c r="O23" s="121"/>
      <c r="P23" s="122"/>
    </row>
    <row r="24" spans="1:22" x14ac:dyDescent="0.2">
      <c r="A24" s="4">
        <v>21</v>
      </c>
      <c r="B24" s="15" t="s">
        <v>24</v>
      </c>
      <c r="C24" s="73">
        <v>66</v>
      </c>
      <c r="D24">
        <v>59</v>
      </c>
      <c r="E24">
        <v>286</v>
      </c>
      <c r="F24" s="95">
        <f t="shared" si="0"/>
        <v>411</v>
      </c>
      <c r="G24" s="73">
        <v>40</v>
      </c>
      <c r="H24">
        <v>31</v>
      </c>
      <c r="I24">
        <v>176</v>
      </c>
      <c r="J24" s="95">
        <f t="shared" si="1"/>
        <v>247</v>
      </c>
      <c r="K24" s="39">
        <v>18431.183300000001</v>
      </c>
      <c r="L24" s="39">
        <v>12304.1317</v>
      </c>
      <c r="M24" s="39">
        <v>63455.166700000002</v>
      </c>
      <c r="N24" s="98">
        <f t="shared" si="2"/>
        <v>94190.481700000004</v>
      </c>
      <c r="O24" s="121"/>
      <c r="P24" s="122"/>
    </row>
    <row r="25" spans="1:22" x14ac:dyDescent="0.2">
      <c r="A25" s="4">
        <v>22</v>
      </c>
      <c r="B25" s="15" t="s">
        <v>25</v>
      </c>
      <c r="C25" s="73">
        <v>117</v>
      </c>
      <c r="D25">
        <v>51</v>
      </c>
      <c r="E25">
        <v>327</v>
      </c>
      <c r="F25" s="95">
        <f t="shared" si="0"/>
        <v>495</v>
      </c>
      <c r="G25" s="73">
        <v>63</v>
      </c>
      <c r="H25">
        <v>31</v>
      </c>
      <c r="I25">
        <v>213</v>
      </c>
      <c r="J25" s="95">
        <f t="shared" si="1"/>
        <v>307</v>
      </c>
      <c r="K25" s="39">
        <v>34798.595000000001</v>
      </c>
      <c r="L25" s="39">
        <v>13632.623299999999</v>
      </c>
      <c r="M25" s="39">
        <v>67890.679999999993</v>
      </c>
      <c r="N25" s="98">
        <f t="shared" si="2"/>
        <v>116321.8983</v>
      </c>
      <c r="O25" s="121"/>
      <c r="P25" s="122"/>
    </row>
    <row r="26" spans="1:22" x14ac:dyDescent="0.2">
      <c r="A26" s="4">
        <v>23</v>
      </c>
      <c r="B26" s="15" t="s">
        <v>26</v>
      </c>
      <c r="C26" s="73">
        <v>8</v>
      </c>
      <c r="D26">
        <v>4</v>
      </c>
      <c r="E26">
        <v>165</v>
      </c>
      <c r="F26" s="95">
        <f t="shared" si="0"/>
        <v>177</v>
      </c>
      <c r="G26" s="73">
        <v>5</v>
      </c>
      <c r="H26">
        <v>3</v>
      </c>
      <c r="I26">
        <v>99</v>
      </c>
      <c r="J26" s="95">
        <f t="shared" si="1"/>
        <v>107</v>
      </c>
      <c r="K26" s="39">
        <v>2192.8616699999998</v>
      </c>
      <c r="L26" s="39">
        <v>1087.19</v>
      </c>
      <c r="M26" s="39">
        <v>40562.1342</v>
      </c>
      <c r="N26" s="98">
        <f t="shared" si="2"/>
        <v>43842.185870000001</v>
      </c>
      <c r="O26" s="121"/>
      <c r="P26" s="122"/>
    </row>
    <row r="27" spans="1:22" x14ac:dyDescent="0.2">
      <c r="A27" s="4">
        <v>30</v>
      </c>
      <c r="B27" s="15" t="s">
        <v>27</v>
      </c>
      <c r="C27" s="73">
        <v>3272</v>
      </c>
      <c r="D27">
        <v>716</v>
      </c>
      <c r="E27">
        <v>1211</v>
      </c>
      <c r="F27" s="95">
        <f t="shared" si="0"/>
        <v>5199</v>
      </c>
      <c r="G27" s="73">
        <v>1998</v>
      </c>
      <c r="H27">
        <v>425</v>
      </c>
      <c r="I27">
        <v>749</v>
      </c>
      <c r="J27" s="95">
        <f t="shared" si="1"/>
        <v>3172</v>
      </c>
      <c r="K27" s="39">
        <v>1362209.4</v>
      </c>
      <c r="L27" s="39">
        <v>246584.217</v>
      </c>
      <c r="M27" s="39">
        <v>358972.91100000002</v>
      </c>
      <c r="N27" s="98">
        <f>SUM(K27:M27)</f>
        <v>1967766.5279999999</v>
      </c>
      <c r="O27" s="121"/>
      <c r="P27" s="122"/>
    </row>
    <row r="28" spans="1:22" x14ac:dyDescent="0.2">
      <c r="A28" s="1"/>
      <c r="B28" s="61" t="s">
        <v>3</v>
      </c>
      <c r="C28" s="103">
        <f>SUM(C4:C27)</f>
        <v>7109</v>
      </c>
      <c r="D28" s="103">
        <f>SUM(D4:D27)</f>
        <v>2226</v>
      </c>
      <c r="E28" s="103">
        <f>SUM(E4:E27)</f>
        <v>8618</v>
      </c>
      <c r="F28" s="104">
        <f>SUM(F4:F27)</f>
        <v>17953</v>
      </c>
      <c r="G28" s="103">
        <f t="shared" ref="G28:M28" si="3">SUM(G4:G27)</f>
        <v>4213</v>
      </c>
      <c r="H28" s="103">
        <f>SUM(H4:H27)</f>
        <v>1278</v>
      </c>
      <c r="I28" s="103">
        <f t="shared" si="3"/>
        <v>5215</v>
      </c>
      <c r="J28" s="104">
        <f t="shared" si="3"/>
        <v>10706</v>
      </c>
      <c r="K28" s="105">
        <f>SUM(K4:K27)</f>
        <v>2962314.3888969999</v>
      </c>
      <c r="L28" s="105">
        <f>SUM(L4:L27)</f>
        <v>751842.66169999994</v>
      </c>
      <c r="M28" s="105">
        <f t="shared" si="3"/>
        <v>2570014.8289299998</v>
      </c>
      <c r="N28" s="106">
        <f>SUM(N4:N27)</f>
        <v>6284171.8795269988</v>
      </c>
    </row>
    <row r="32" spans="1:22" x14ac:dyDescent="0.2">
      <c r="C32" s="73"/>
      <c r="M32" s="123"/>
      <c r="T32">
        <v>1</v>
      </c>
      <c r="U32">
        <v>1</v>
      </c>
      <c r="V32">
        <v>29</v>
      </c>
    </row>
    <row r="33" spans="3:22" x14ac:dyDescent="0.2">
      <c r="C33" s="73"/>
      <c r="M33" s="123"/>
      <c r="T33">
        <v>1</v>
      </c>
      <c r="U33">
        <v>2</v>
      </c>
      <c r="V33">
        <v>65</v>
      </c>
    </row>
    <row r="34" spans="3:22" x14ac:dyDescent="0.2">
      <c r="C34" s="73"/>
      <c r="M34" s="123"/>
      <c r="T34">
        <v>1</v>
      </c>
      <c r="U34">
        <v>3</v>
      </c>
      <c r="V34">
        <v>595</v>
      </c>
    </row>
    <row r="35" spans="3:22" x14ac:dyDescent="0.2">
      <c r="C35" s="73"/>
      <c r="M35" s="123"/>
      <c r="T35">
        <v>1</v>
      </c>
      <c r="U35">
        <v>4</v>
      </c>
      <c r="V35">
        <v>17</v>
      </c>
    </row>
    <row r="36" spans="3:22" x14ac:dyDescent="0.2">
      <c r="C36" s="73"/>
      <c r="M36" s="123"/>
      <c r="T36">
        <v>1</v>
      </c>
      <c r="U36">
        <v>5</v>
      </c>
      <c r="V36">
        <v>23</v>
      </c>
    </row>
    <row r="37" spans="3:22" x14ac:dyDescent="0.2">
      <c r="C37" s="73"/>
      <c r="M37" s="123"/>
      <c r="T37">
        <v>1</v>
      </c>
      <c r="U37">
        <v>6</v>
      </c>
      <c r="V37">
        <v>19</v>
      </c>
    </row>
    <row r="38" spans="3:22" x14ac:dyDescent="0.2">
      <c r="C38" s="73"/>
      <c r="M38" s="123"/>
      <c r="T38">
        <v>1</v>
      </c>
      <c r="U38">
        <v>7</v>
      </c>
      <c r="V38">
        <v>57</v>
      </c>
    </row>
    <row r="39" spans="3:22" x14ac:dyDescent="0.2">
      <c r="C39" s="73"/>
      <c r="M39" s="123"/>
      <c r="T39">
        <v>1</v>
      </c>
      <c r="U39">
        <v>8</v>
      </c>
      <c r="V39">
        <v>77</v>
      </c>
    </row>
    <row r="40" spans="3:22" x14ac:dyDescent="0.2">
      <c r="C40" s="73"/>
      <c r="M40" s="123"/>
      <c r="T40">
        <v>1</v>
      </c>
      <c r="U40">
        <v>9</v>
      </c>
      <c r="V40">
        <v>19</v>
      </c>
    </row>
    <row r="41" spans="3:22" x14ac:dyDescent="0.2">
      <c r="C41" s="73"/>
      <c r="M41" s="123"/>
      <c r="T41">
        <v>1</v>
      </c>
      <c r="U41">
        <v>10</v>
      </c>
      <c r="V41">
        <v>55</v>
      </c>
    </row>
    <row r="42" spans="3:22" x14ac:dyDescent="0.2">
      <c r="C42" s="73"/>
      <c r="M42" s="123"/>
      <c r="T42">
        <v>1</v>
      </c>
      <c r="U42">
        <v>11</v>
      </c>
      <c r="V42">
        <v>3</v>
      </c>
    </row>
    <row r="43" spans="3:22" x14ac:dyDescent="0.2">
      <c r="C43" s="73"/>
      <c r="M43" s="123"/>
      <c r="T43">
        <v>1</v>
      </c>
      <c r="U43">
        <v>12</v>
      </c>
      <c r="V43">
        <v>62</v>
      </c>
    </row>
    <row r="44" spans="3:22" x14ac:dyDescent="0.2">
      <c r="C44" s="73"/>
      <c r="M44" s="123"/>
      <c r="T44">
        <v>1</v>
      </c>
      <c r="U44">
        <v>13</v>
      </c>
      <c r="V44">
        <v>173</v>
      </c>
    </row>
    <row r="45" spans="3:22" x14ac:dyDescent="0.2">
      <c r="C45" s="73"/>
      <c r="M45" s="123"/>
      <c r="T45">
        <v>1</v>
      </c>
      <c r="U45">
        <v>14</v>
      </c>
      <c r="V45">
        <v>6</v>
      </c>
    </row>
    <row r="46" spans="3:22" x14ac:dyDescent="0.2">
      <c r="C46" s="73"/>
      <c r="M46" s="123"/>
      <c r="T46">
        <v>1</v>
      </c>
      <c r="U46">
        <v>15</v>
      </c>
      <c r="V46">
        <v>252</v>
      </c>
    </row>
    <row r="47" spans="3:22" x14ac:dyDescent="0.2">
      <c r="C47" s="73"/>
      <c r="M47" s="123"/>
      <c r="T47">
        <v>1</v>
      </c>
      <c r="U47">
        <v>16</v>
      </c>
      <c r="V47">
        <v>579</v>
      </c>
    </row>
    <row r="48" spans="3:22" x14ac:dyDescent="0.2">
      <c r="C48" s="73"/>
      <c r="M48" s="123"/>
      <c r="T48">
        <v>1</v>
      </c>
      <c r="U48">
        <v>17</v>
      </c>
      <c r="V48">
        <v>4</v>
      </c>
    </row>
    <row r="49" spans="3:22" x14ac:dyDescent="0.2">
      <c r="C49" s="73"/>
      <c r="M49" s="123"/>
      <c r="T49">
        <v>1</v>
      </c>
      <c r="U49">
        <v>18</v>
      </c>
      <c r="V49">
        <v>37</v>
      </c>
    </row>
    <row r="50" spans="3:22" x14ac:dyDescent="0.2">
      <c r="C50" s="73"/>
      <c r="M50" s="123"/>
      <c r="T50">
        <v>1</v>
      </c>
      <c r="U50">
        <v>19</v>
      </c>
      <c r="V50">
        <v>32</v>
      </c>
    </row>
    <row r="51" spans="3:22" x14ac:dyDescent="0.2">
      <c r="C51" s="73"/>
      <c r="M51" s="123"/>
      <c r="T51">
        <v>1</v>
      </c>
      <c r="U51">
        <v>20</v>
      </c>
      <c r="V51">
        <v>3</v>
      </c>
    </row>
    <row r="52" spans="3:22" x14ac:dyDescent="0.2">
      <c r="C52" s="73"/>
      <c r="M52" s="123"/>
      <c r="T52">
        <v>1</v>
      </c>
      <c r="U52">
        <v>21</v>
      </c>
      <c r="V52">
        <v>40</v>
      </c>
    </row>
    <row r="53" spans="3:22" x14ac:dyDescent="0.2">
      <c r="C53" s="73"/>
      <c r="M53" s="123"/>
      <c r="T53">
        <v>1</v>
      </c>
      <c r="U53">
        <v>22</v>
      </c>
      <c r="V53">
        <v>63</v>
      </c>
    </row>
    <row r="54" spans="3:22" x14ac:dyDescent="0.2">
      <c r="C54" s="73"/>
      <c r="M54" s="123"/>
      <c r="T54">
        <v>1</v>
      </c>
      <c r="U54">
        <v>23</v>
      </c>
      <c r="V54">
        <v>5</v>
      </c>
    </row>
    <row r="55" spans="3:22" x14ac:dyDescent="0.2">
      <c r="C55" s="73"/>
      <c r="M55" s="123"/>
      <c r="T55">
        <v>1</v>
      </c>
      <c r="U55">
        <v>30</v>
      </c>
      <c r="V55">
        <v>1998</v>
      </c>
    </row>
    <row r="56" spans="3:22" x14ac:dyDescent="0.2">
      <c r="C56" s="73"/>
      <c r="M56" s="123"/>
      <c r="T56">
        <v>2</v>
      </c>
      <c r="U56">
        <v>1</v>
      </c>
      <c r="V56">
        <v>19</v>
      </c>
    </row>
    <row r="57" spans="3:22" x14ac:dyDescent="0.2">
      <c r="C57" s="73"/>
      <c r="T57">
        <v>2</v>
      </c>
      <c r="U57">
        <v>2</v>
      </c>
      <c r="V57">
        <v>43</v>
      </c>
    </row>
    <row r="58" spans="3:22" x14ac:dyDescent="0.2">
      <c r="C58" s="73"/>
      <c r="T58">
        <v>2</v>
      </c>
      <c r="U58">
        <v>3</v>
      </c>
      <c r="V58">
        <v>185</v>
      </c>
    </row>
    <row r="59" spans="3:22" x14ac:dyDescent="0.2">
      <c r="C59" s="73"/>
      <c r="D59" s="73"/>
      <c r="E59" s="73"/>
      <c r="F59" s="39"/>
      <c r="G59" s="39"/>
      <c r="I59" s="73"/>
      <c r="J59" s="73"/>
      <c r="K59" s="73"/>
      <c r="T59">
        <v>2</v>
      </c>
      <c r="U59">
        <v>4</v>
      </c>
      <c r="V59">
        <v>7</v>
      </c>
    </row>
    <row r="60" spans="3:22" x14ac:dyDescent="0.2">
      <c r="C60" s="73"/>
      <c r="D60" s="73"/>
      <c r="E60" s="73"/>
      <c r="F60" s="39"/>
      <c r="G60" s="39"/>
      <c r="I60" s="73"/>
      <c r="J60" s="73"/>
      <c r="K60" s="73"/>
      <c r="T60">
        <v>2</v>
      </c>
      <c r="U60">
        <v>5</v>
      </c>
      <c r="V60">
        <v>12</v>
      </c>
    </row>
    <row r="61" spans="3:22" x14ac:dyDescent="0.2">
      <c r="C61" s="73"/>
      <c r="D61" s="73"/>
      <c r="E61" s="73"/>
      <c r="F61" s="39"/>
      <c r="G61" s="39"/>
      <c r="I61" s="73"/>
      <c r="J61" s="73"/>
      <c r="K61" s="73"/>
      <c r="T61">
        <v>2</v>
      </c>
      <c r="U61">
        <v>6</v>
      </c>
      <c r="V61">
        <v>18</v>
      </c>
    </row>
    <row r="62" spans="3:22" x14ac:dyDescent="0.2">
      <c r="C62" s="73"/>
      <c r="D62" s="73"/>
      <c r="E62" s="73"/>
      <c r="F62" s="39"/>
      <c r="G62" s="39"/>
      <c r="I62" s="73"/>
      <c r="J62" s="73"/>
      <c r="K62" s="73"/>
      <c r="T62">
        <v>2</v>
      </c>
      <c r="U62">
        <v>7</v>
      </c>
      <c r="V62">
        <v>33</v>
      </c>
    </row>
    <row r="63" spans="3:22" x14ac:dyDescent="0.2">
      <c r="C63" s="73"/>
      <c r="D63" s="73"/>
      <c r="E63" s="73"/>
      <c r="F63" s="39"/>
      <c r="G63" s="39"/>
      <c r="I63" s="73"/>
      <c r="J63" s="73"/>
      <c r="K63" s="73"/>
      <c r="T63">
        <v>2</v>
      </c>
      <c r="U63">
        <v>8</v>
      </c>
      <c r="V63">
        <v>7</v>
      </c>
    </row>
    <row r="64" spans="3:22" x14ac:dyDescent="0.2">
      <c r="C64" s="73"/>
      <c r="D64" s="73"/>
      <c r="E64" s="73"/>
      <c r="F64" s="39"/>
      <c r="G64" s="39"/>
      <c r="I64" s="73"/>
      <c r="J64" s="73"/>
      <c r="K64" s="73"/>
      <c r="T64">
        <v>2</v>
      </c>
      <c r="U64">
        <v>9</v>
      </c>
      <c r="V64">
        <v>9</v>
      </c>
    </row>
    <row r="65" spans="3:22" x14ac:dyDescent="0.2">
      <c r="C65" s="73"/>
      <c r="D65" s="73"/>
      <c r="E65" s="73"/>
      <c r="F65" s="39"/>
      <c r="G65" s="39"/>
      <c r="I65" s="73"/>
      <c r="J65" s="73"/>
      <c r="K65" s="73"/>
      <c r="T65">
        <v>2</v>
      </c>
      <c r="U65">
        <v>10</v>
      </c>
      <c r="V65">
        <v>23</v>
      </c>
    </row>
    <row r="66" spans="3:22" x14ac:dyDescent="0.2">
      <c r="C66" s="73"/>
      <c r="D66" s="73"/>
      <c r="E66" s="73"/>
      <c r="F66" s="39"/>
      <c r="G66" s="39"/>
      <c r="I66" s="73"/>
      <c r="J66" s="73"/>
      <c r="K66" s="73"/>
      <c r="T66">
        <v>2</v>
      </c>
      <c r="U66">
        <v>12</v>
      </c>
      <c r="V66">
        <v>62</v>
      </c>
    </row>
    <row r="67" spans="3:22" x14ac:dyDescent="0.2">
      <c r="C67" s="73"/>
      <c r="D67" s="73"/>
      <c r="E67" s="73"/>
      <c r="F67" s="39"/>
      <c r="G67" s="39"/>
      <c r="I67" s="73"/>
      <c r="J67" s="73"/>
      <c r="K67" s="73"/>
      <c r="T67">
        <v>2</v>
      </c>
      <c r="U67">
        <v>13</v>
      </c>
      <c r="V67">
        <v>29</v>
      </c>
    </row>
    <row r="68" spans="3:22" x14ac:dyDescent="0.2">
      <c r="C68" s="73"/>
      <c r="D68" s="73"/>
      <c r="E68" s="73"/>
      <c r="F68" s="39"/>
      <c r="G68" s="39"/>
      <c r="I68" s="73"/>
      <c r="J68" s="73"/>
      <c r="K68" s="73"/>
      <c r="T68">
        <v>2</v>
      </c>
      <c r="U68">
        <v>14</v>
      </c>
      <c r="V68">
        <v>9</v>
      </c>
    </row>
    <row r="69" spans="3:22" x14ac:dyDescent="0.2">
      <c r="C69" s="73"/>
      <c r="D69" s="73"/>
      <c r="E69" s="73"/>
      <c r="F69" s="39"/>
      <c r="G69" s="39"/>
      <c r="I69" s="73"/>
      <c r="J69" s="73"/>
      <c r="K69" s="73"/>
      <c r="T69">
        <v>2</v>
      </c>
      <c r="U69">
        <v>15</v>
      </c>
      <c r="V69">
        <v>103</v>
      </c>
    </row>
    <row r="70" spans="3:22" x14ac:dyDescent="0.2">
      <c r="C70" s="73"/>
      <c r="D70" s="73"/>
      <c r="E70" s="73"/>
      <c r="F70" s="39"/>
      <c r="G70" s="39"/>
      <c r="I70" s="73"/>
      <c r="J70" s="73"/>
      <c r="K70" s="73"/>
      <c r="T70">
        <v>2</v>
      </c>
      <c r="U70">
        <v>16</v>
      </c>
      <c r="V70">
        <v>191</v>
      </c>
    </row>
    <row r="71" spans="3:22" x14ac:dyDescent="0.2">
      <c r="C71" s="73"/>
      <c r="D71" s="73"/>
      <c r="E71" s="73"/>
      <c r="F71" s="39"/>
      <c r="G71" s="39"/>
      <c r="I71" s="73"/>
      <c r="J71" s="73"/>
      <c r="K71" s="73"/>
      <c r="T71">
        <v>2</v>
      </c>
      <c r="U71">
        <v>17</v>
      </c>
      <c r="V71">
        <v>5</v>
      </c>
    </row>
    <row r="72" spans="3:22" x14ac:dyDescent="0.2">
      <c r="C72" s="73"/>
      <c r="D72" s="73"/>
      <c r="E72" s="73"/>
      <c r="F72" s="39"/>
      <c r="G72" s="39"/>
      <c r="I72" s="73"/>
      <c r="J72" s="73"/>
      <c r="K72" s="73"/>
      <c r="T72">
        <v>2</v>
      </c>
      <c r="U72">
        <v>18</v>
      </c>
      <c r="V72">
        <v>25</v>
      </c>
    </row>
    <row r="73" spans="3:22" x14ac:dyDescent="0.2">
      <c r="C73" s="73"/>
      <c r="D73" s="73"/>
      <c r="E73" s="73"/>
      <c r="F73" s="39"/>
      <c r="G73" s="39"/>
      <c r="I73" s="73"/>
      <c r="J73" s="73"/>
      <c r="K73" s="73"/>
      <c r="T73">
        <v>2</v>
      </c>
      <c r="U73">
        <v>19</v>
      </c>
      <c r="V73">
        <v>4</v>
      </c>
    </row>
    <row r="74" spans="3:22" x14ac:dyDescent="0.2">
      <c r="C74" s="73"/>
      <c r="D74" s="73"/>
      <c r="E74" s="73"/>
      <c r="F74" s="39"/>
      <c r="G74" s="39"/>
      <c r="I74" s="73"/>
      <c r="J74" s="73"/>
      <c r="K74" s="73"/>
      <c r="T74">
        <v>2</v>
      </c>
      <c r="U74">
        <v>20</v>
      </c>
      <c r="V74">
        <v>4</v>
      </c>
    </row>
    <row r="75" spans="3:22" x14ac:dyDescent="0.2">
      <c r="C75" s="73"/>
      <c r="D75" s="73"/>
      <c r="E75" s="73"/>
      <c r="F75" s="39"/>
      <c r="G75" s="39"/>
      <c r="I75" s="73"/>
      <c r="J75" s="73"/>
      <c r="K75" s="73"/>
      <c r="T75">
        <v>2</v>
      </c>
      <c r="U75">
        <v>21</v>
      </c>
      <c r="V75">
        <v>31</v>
      </c>
    </row>
    <row r="76" spans="3:22" x14ac:dyDescent="0.2">
      <c r="C76" s="73"/>
      <c r="D76" s="73"/>
      <c r="E76" s="73"/>
      <c r="F76" s="39"/>
      <c r="G76" s="39"/>
      <c r="I76" s="73"/>
      <c r="J76" s="73"/>
      <c r="K76" s="73"/>
      <c r="T76">
        <v>2</v>
      </c>
      <c r="U76">
        <v>22</v>
      </c>
      <c r="V76">
        <v>31</v>
      </c>
    </row>
    <row r="77" spans="3:22" x14ac:dyDescent="0.2">
      <c r="C77" s="73"/>
      <c r="D77" s="73"/>
      <c r="E77" s="73"/>
      <c r="F77" s="39"/>
      <c r="G77" s="39"/>
      <c r="I77" s="73"/>
      <c r="J77" s="73"/>
      <c r="K77" s="73"/>
      <c r="T77">
        <v>2</v>
      </c>
      <c r="U77">
        <v>23</v>
      </c>
      <c r="V77">
        <v>3</v>
      </c>
    </row>
    <row r="78" spans="3:22" x14ac:dyDescent="0.2">
      <c r="C78" s="73"/>
      <c r="D78" s="73"/>
      <c r="E78" s="73"/>
      <c r="F78" s="39"/>
      <c r="G78" s="39"/>
      <c r="I78" s="73"/>
      <c r="J78" s="73"/>
      <c r="K78" s="73"/>
      <c r="T78">
        <v>2</v>
      </c>
      <c r="U78">
        <v>30</v>
      </c>
      <c r="V78">
        <v>425</v>
      </c>
    </row>
    <row r="79" spans="3:22" x14ac:dyDescent="0.2">
      <c r="C79" s="73"/>
      <c r="D79" s="73"/>
      <c r="E79" s="73"/>
      <c r="F79" s="39"/>
      <c r="G79" s="39"/>
      <c r="I79" s="73"/>
      <c r="J79" s="73"/>
      <c r="K79" s="73"/>
      <c r="T79">
        <v>3</v>
      </c>
      <c r="U79">
        <v>1</v>
      </c>
      <c r="V79">
        <v>109</v>
      </c>
    </row>
    <row r="80" spans="3:22" x14ac:dyDescent="0.2">
      <c r="C80" s="73"/>
      <c r="D80" s="73"/>
      <c r="E80" s="73"/>
      <c r="F80" s="39"/>
      <c r="G80" s="39"/>
      <c r="I80" s="73"/>
      <c r="J80" s="73"/>
      <c r="K80" s="73"/>
      <c r="T80">
        <v>3</v>
      </c>
      <c r="U80">
        <v>2</v>
      </c>
      <c r="V80">
        <v>170</v>
      </c>
    </row>
    <row r="81" spans="3:22" x14ac:dyDescent="0.2">
      <c r="C81" s="73"/>
      <c r="D81" s="73"/>
      <c r="E81" s="73"/>
      <c r="F81" s="39"/>
      <c r="G81" s="39"/>
      <c r="I81" s="73"/>
      <c r="J81" s="73"/>
      <c r="K81" s="73"/>
      <c r="T81">
        <v>3</v>
      </c>
      <c r="U81">
        <v>3</v>
      </c>
      <c r="V81">
        <v>927</v>
      </c>
    </row>
    <row r="82" spans="3:22" x14ac:dyDescent="0.2">
      <c r="C82" s="73"/>
      <c r="D82" s="73"/>
      <c r="E82" s="73"/>
      <c r="F82" s="39"/>
      <c r="G82" s="39"/>
      <c r="I82" s="73"/>
      <c r="J82" s="73"/>
      <c r="K82" s="73"/>
      <c r="T82">
        <v>3</v>
      </c>
      <c r="U82">
        <v>4</v>
      </c>
      <c r="V82">
        <v>81</v>
      </c>
    </row>
    <row r="83" spans="3:22" x14ac:dyDescent="0.2">
      <c r="C83" s="73"/>
      <c r="D83" s="73"/>
      <c r="E83" s="73"/>
      <c r="F83" s="39"/>
      <c r="G83" s="39"/>
      <c r="I83" s="73"/>
      <c r="J83" s="73"/>
      <c r="K83" s="73"/>
      <c r="T83">
        <v>3</v>
      </c>
      <c r="U83">
        <v>5</v>
      </c>
      <c r="V83">
        <v>77</v>
      </c>
    </row>
    <row r="84" spans="3:22" x14ac:dyDescent="0.2">
      <c r="C84" s="73"/>
      <c r="D84" s="73"/>
      <c r="E84" s="73"/>
      <c r="F84" s="39"/>
      <c r="G84" s="39"/>
      <c r="I84" s="73"/>
      <c r="J84" s="73"/>
      <c r="K84" s="73"/>
      <c r="T84">
        <v>3</v>
      </c>
      <c r="U84">
        <v>6</v>
      </c>
      <c r="V84">
        <v>142</v>
      </c>
    </row>
    <row r="85" spans="3:22" x14ac:dyDescent="0.2">
      <c r="C85" s="73"/>
      <c r="D85" s="73"/>
      <c r="E85" s="73"/>
      <c r="F85" s="39"/>
      <c r="G85" s="39"/>
      <c r="I85" s="73"/>
      <c r="J85" s="73"/>
      <c r="K85" s="73"/>
      <c r="T85">
        <v>3</v>
      </c>
      <c r="U85">
        <v>7</v>
      </c>
      <c r="V85">
        <v>88</v>
      </c>
    </row>
    <row r="86" spans="3:22" x14ac:dyDescent="0.2">
      <c r="C86" s="73"/>
      <c r="D86" s="73"/>
      <c r="E86" s="73"/>
      <c r="F86" s="39"/>
      <c r="G86" s="39"/>
      <c r="I86" s="73"/>
      <c r="J86" s="73"/>
      <c r="K86" s="73"/>
      <c r="T86">
        <v>3</v>
      </c>
      <c r="U86">
        <v>8</v>
      </c>
      <c r="V86">
        <v>217</v>
      </c>
    </row>
    <row r="87" spans="3:22" x14ac:dyDescent="0.2">
      <c r="C87" s="73"/>
      <c r="D87" s="73"/>
      <c r="E87" s="73"/>
      <c r="F87" s="39"/>
      <c r="G87" s="39"/>
      <c r="I87" s="73"/>
      <c r="J87" s="73"/>
      <c r="K87" s="73"/>
      <c r="T87">
        <v>3</v>
      </c>
      <c r="U87">
        <v>9</v>
      </c>
      <c r="V87">
        <v>122</v>
      </c>
    </row>
    <row r="88" spans="3:22" x14ac:dyDescent="0.2">
      <c r="C88" s="73"/>
      <c r="D88" s="73"/>
      <c r="E88" s="73"/>
      <c r="F88" s="39"/>
      <c r="G88" s="39"/>
      <c r="I88" s="73"/>
      <c r="J88" s="73"/>
      <c r="K88" s="73"/>
      <c r="T88">
        <v>3</v>
      </c>
      <c r="U88">
        <v>10</v>
      </c>
      <c r="V88">
        <v>158</v>
      </c>
    </row>
    <row r="89" spans="3:22" x14ac:dyDescent="0.2">
      <c r="C89" s="73"/>
      <c r="D89" s="73"/>
      <c r="E89" s="73"/>
      <c r="F89" s="39"/>
      <c r="G89" s="39"/>
      <c r="I89" s="73"/>
      <c r="J89" s="73"/>
      <c r="K89" s="73"/>
      <c r="T89">
        <v>3</v>
      </c>
      <c r="U89">
        <v>11</v>
      </c>
      <c r="V89">
        <v>30</v>
      </c>
    </row>
    <row r="90" spans="3:22" x14ac:dyDescent="0.2">
      <c r="C90" s="73"/>
      <c r="D90" s="73"/>
      <c r="E90" s="73"/>
      <c r="F90" s="39"/>
      <c r="G90" s="39"/>
      <c r="I90" s="73"/>
      <c r="J90" s="73"/>
      <c r="K90" s="73"/>
      <c r="T90">
        <v>3</v>
      </c>
      <c r="U90">
        <v>12</v>
      </c>
      <c r="V90">
        <v>214</v>
      </c>
    </row>
    <row r="91" spans="3:22" x14ac:dyDescent="0.2">
      <c r="C91" s="73"/>
      <c r="D91" s="73"/>
      <c r="E91" s="73"/>
      <c r="F91" s="39"/>
      <c r="G91" s="39"/>
      <c r="I91" s="73"/>
      <c r="J91" s="73"/>
      <c r="K91" s="73"/>
      <c r="T91">
        <v>3</v>
      </c>
      <c r="U91">
        <v>13</v>
      </c>
      <c r="V91">
        <v>193</v>
      </c>
    </row>
    <row r="92" spans="3:22" x14ac:dyDescent="0.2">
      <c r="C92" s="73"/>
      <c r="D92" s="73"/>
      <c r="E92" s="73"/>
      <c r="F92" s="39"/>
      <c r="G92" s="39"/>
      <c r="I92" s="73"/>
      <c r="J92" s="73"/>
      <c r="K92" s="73"/>
      <c r="T92">
        <v>3</v>
      </c>
      <c r="U92">
        <v>14</v>
      </c>
      <c r="V92">
        <v>28</v>
      </c>
    </row>
    <row r="93" spans="3:22" x14ac:dyDescent="0.2">
      <c r="C93" s="73"/>
      <c r="D93" s="73"/>
      <c r="E93" s="73"/>
      <c r="F93" s="39"/>
      <c r="G93" s="39"/>
      <c r="I93" s="73"/>
      <c r="J93" s="73"/>
      <c r="K93" s="73"/>
      <c r="T93">
        <v>3</v>
      </c>
      <c r="U93">
        <v>15</v>
      </c>
      <c r="V93">
        <v>410</v>
      </c>
    </row>
    <row r="94" spans="3:22" x14ac:dyDescent="0.2">
      <c r="C94" s="73"/>
      <c r="D94" s="73"/>
      <c r="E94" s="73"/>
      <c r="F94" s="39"/>
      <c r="G94" s="39"/>
      <c r="I94" s="73"/>
      <c r="J94" s="73"/>
      <c r="K94" s="73"/>
      <c r="T94">
        <v>3</v>
      </c>
      <c r="U94">
        <v>16</v>
      </c>
      <c r="V94">
        <v>694</v>
      </c>
    </row>
    <row r="95" spans="3:22" x14ac:dyDescent="0.2">
      <c r="C95" s="73"/>
      <c r="D95" s="73"/>
      <c r="E95" s="73"/>
      <c r="F95" s="39"/>
      <c r="G95" s="39"/>
      <c r="I95" s="73"/>
      <c r="J95" s="73"/>
      <c r="K95" s="73"/>
      <c r="T95">
        <v>3</v>
      </c>
      <c r="U95">
        <v>17</v>
      </c>
      <c r="V95">
        <v>33</v>
      </c>
    </row>
    <row r="96" spans="3:22" x14ac:dyDescent="0.2">
      <c r="C96" s="73"/>
      <c r="D96" s="73"/>
      <c r="E96" s="73"/>
      <c r="F96" s="39"/>
      <c r="G96" s="39"/>
      <c r="I96" s="73"/>
      <c r="J96" s="73"/>
      <c r="K96" s="73"/>
      <c r="T96">
        <v>3</v>
      </c>
      <c r="U96">
        <v>18</v>
      </c>
      <c r="V96">
        <v>77</v>
      </c>
    </row>
    <row r="97" spans="3:22" x14ac:dyDescent="0.2">
      <c r="C97" s="73"/>
      <c r="D97" s="73"/>
      <c r="E97" s="73"/>
      <c r="F97" s="39"/>
      <c r="G97" s="39"/>
      <c r="I97" s="73"/>
      <c r="J97" s="73"/>
      <c r="K97" s="73"/>
      <c r="T97">
        <v>3</v>
      </c>
      <c r="U97">
        <v>19</v>
      </c>
      <c r="V97">
        <v>133</v>
      </c>
    </row>
    <row r="98" spans="3:22" x14ac:dyDescent="0.2">
      <c r="C98" s="73"/>
      <c r="D98" s="73"/>
      <c r="E98" s="73"/>
      <c r="F98" s="39"/>
      <c r="G98" s="39"/>
      <c r="I98" s="73"/>
      <c r="J98" s="73"/>
      <c r="K98" s="73"/>
      <c r="T98">
        <v>3</v>
      </c>
      <c r="U98">
        <v>20</v>
      </c>
      <c r="V98">
        <v>75</v>
      </c>
    </row>
    <row r="99" spans="3:22" x14ac:dyDescent="0.2">
      <c r="C99" s="73"/>
      <c r="D99" s="73"/>
      <c r="E99" s="73"/>
      <c r="F99" s="39"/>
      <c r="G99" s="39"/>
      <c r="I99" s="73"/>
      <c r="J99" s="73"/>
      <c r="K99" s="73"/>
      <c r="T99">
        <v>3</v>
      </c>
      <c r="U99">
        <v>21</v>
      </c>
      <c r="V99">
        <v>176</v>
      </c>
    </row>
    <row r="100" spans="3:22" x14ac:dyDescent="0.2">
      <c r="C100" s="73"/>
      <c r="D100" s="73"/>
      <c r="E100" s="73"/>
      <c r="F100" s="39"/>
      <c r="G100" s="39"/>
      <c r="I100" s="73"/>
      <c r="J100" s="73"/>
      <c r="K100" s="73"/>
      <c r="T100">
        <v>3</v>
      </c>
      <c r="U100">
        <v>22</v>
      </c>
      <c r="V100">
        <v>213</v>
      </c>
    </row>
    <row r="101" spans="3:22" x14ac:dyDescent="0.2">
      <c r="C101" s="73"/>
      <c r="D101" s="73"/>
      <c r="E101" s="73"/>
      <c r="F101" s="39"/>
      <c r="G101" s="39"/>
      <c r="I101" s="73"/>
      <c r="J101" s="73"/>
      <c r="K101" s="73"/>
      <c r="T101">
        <v>3</v>
      </c>
      <c r="U101">
        <v>23</v>
      </c>
      <c r="V101">
        <v>99</v>
      </c>
    </row>
    <row r="102" spans="3:22" x14ac:dyDescent="0.2">
      <c r="C102" s="73"/>
      <c r="D102" s="73"/>
      <c r="E102" s="73"/>
      <c r="F102" s="39"/>
      <c r="I102" s="73"/>
      <c r="J102" s="73"/>
      <c r="K102" s="73"/>
      <c r="T102">
        <v>3</v>
      </c>
      <c r="U102">
        <v>30</v>
      </c>
      <c r="V102">
        <v>749</v>
      </c>
    </row>
    <row r="103" spans="3:22" x14ac:dyDescent="0.2">
      <c r="J103" s="73"/>
      <c r="K103" s="3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G3" sqref="G3:J3"/>
    </sheetView>
  </sheetViews>
  <sheetFormatPr defaultRowHeight="15" x14ac:dyDescent="0.2"/>
  <cols>
    <col min="1" max="1" width="4.109375" customWidth="1"/>
    <col min="2" max="2" width="11" customWidth="1"/>
    <col min="3" max="3" width="6.44140625" customWidth="1"/>
    <col min="4" max="4" width="6.88671875" customWidth="1"/>
    <col min="5" max="5" width="7.5546875" customWidth="1"/>
    <col min="6" max="6" width="7.6640625" customWidth="1"/>
    <col min="7" max="7" width="7.77734375" customWidth="1"/>
    <col min="8" max="8" width="6.88671875" customWidth="1"/>
    <col min="9" max="9" width="7.33203125" customWidth="1"/>
    <col min="11" max="11" width="11.109375" customWidth="1"/>
    <col min="12" max="12" width="11.6640625" customWidth="1"/>
    <col min="13" max="13" width="12" customWidth="1"/>
    <col min="14" max="14" width="11.44140625" customWidth="1"/>
  </cols>
  <sheetData>
    <row r="1" spans="1:14" ht="15.75" x14ac:dyDescent="0.25">
      <c r="D1" s="13" t="s">
        <v>40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28</v>
      </c>
      <c r="D4">
        <v>28</v>
      </c>
      <c r="E4">
        <v>423</v>
      </c>
      <c r="F4" s="22">
        <f t="shared" ref="F4:F27" si="0">SUM(C4:E4)</f>
        <v>479</v>
      </c>
      <c r="G4">
        <v>14</v>
      </c>
      <c r="H4">
        <v>15</v>
      </c>
      <c r="I4">
        <v>242</v>
      </c>
      <c r="J4" s="22">
        <f t="shared" ref="J4:J27" si="1">SUM(G4:I4)</f>
        <v>271</v>
      </c>
      <c r="K4">
        <v>6716.5908333333327</v>
      </c>
      <c r="L4" s="39">
        <v>7610.7958333333336</v>
      </c>
      <c r="M4" s="39">
        <v>99157.868333333332</v>
      </c>
      <c r="N4" s="44">
        <f t="shared" ref="N4:N27" si="2">SUM(K4:M4)</f>
        <v>113485.255</v>
      </c>
    </row>
    <row r="5" spans="1:14" x14ac:dyDescent="0.2">
      <c r="A5" s="4">
        <v>2</v>
      </c>
      <c r="B5" s="15" t="s">
        <v>5</v>
      </c>
      <c r="C5">
        <v>94</v>
      </c>
      <c r="D5">
        <v>68</v>
      </c>
      <c r="E5">
        <v>640</v>
      </c>
      <c r="F5" s="22">
        <f t="shared" si="0"/>
        <v>802</v>
      </c>
      <c r="G5">
        <v>60</v>
      </c>
      <c r="H5">
        <v>28</v>
      </c>
      <c r="I5">
        <v>365</v>
      </c>
      <c r="J5" s="22">
        <f t="shared" si="1"/>
        <v>453</v>
      </c>
      <c r="K5" s="39">
        <v>34497.005833333336</v>
      </c>
      <c r="L5" s="39">
        <v>22955.248333333333</v>
      </c>
      <c r="M5" s="39">
        <v>198339.25583333336</v>
      </c>
      <c r="N5" s="44">
        <f t="shared" si="2"/>
        <v>255791.51</v>
      </c>
    </row>
    <row r="6" spans="1:14" x14ac:dyDescent="0.2">
      <c r="A6" s="4">
        <v>3</v>
      </c>
      <c r="B6" s="15" t="s">
        <v>6</v>
      </c>
      <c r="C6">
        <v>386</v>
      </c>
      <c r="D6">
        <v>189</v>
      </c>
      <c r="E6">
        <v>2627</v>
      </c>
      <c r="F6" s="22">
        <f t="shared" si="0"/>
        <v>3202</v>
      </c>
      <c r="G6">
        <v>220</v>
      </c>
      <c r="H6">
        <v>107</v>
      </c>
      <c r="I6">
        <v>1590</v>
      </c>
      <c r="J6" s="22">
        <f t="shared" si="1"/>
        <v>1917</v>
      </c>
      <c r="K6" s="39">
        <v>161878.25333333333</v>
      </c>
      <c r="L6" s="39">
        <v>74584.596666666679</v>
      </c>
      <c r="M6" s="39">
        <v>919286.96166666655</v>
      </c>
      <c r="N6" s="44">
        <f t="shared" si="2"/>
        <v>1155749.8116666665</v>
      </c>
    </row>
    <row r="7" spans="1:14" x14ac:dyDescent="0.2">
      <c r="A7" s="4">
        <v>4</v>
      </c>
      <c r="B7" s="15" t="s">
        <v>7</v>
      </c>
      <c r="C7">
        <v>49</v>
      </c>
      <c r="D7">
        <v>6</v>
      </c>
      <c r="E7">
        <v>335</v>
      </c>
      <c r="F7" s="22">
        <f t="shared" si="0"/>
        <v>390</v>
      </c>
      <c r="G7">
        <v>24</v>
      </c>
      <c r="H7">
        <v>3</v>
      </c>
      <c r="I7">
        <v>198</v>
      </c>
      <c r="J7" s="22">
        <f t="shared" si="1"/>
        <v>225</v>
      </c>
      <c r="K7" s="39">
        <v>19590.880833333333</v>
      </c>
      <c r="L7" s="39">
        <v>2314.1624999999999</v>
      </c>
      <c r="M7" s="39">
        <v>104418.19916666666</v>
      </c>
      <c r="N7" s="44">
        <f t="shared" si="2"/>
        <v>126323.24249999999</v>
      </c>
    </row>
    <row r="8" spans="1:14" x14ac:dyDescent="0.2">
      <c r="A8" s="4">
        <v>5</v>
      </c>
      <c r="B8" s="15" t="s">
        <v>8</v>
      </c>
      <c r="C8">
        <v>21</v>
      </c>
      <c r="D8">
        <v>3</v>
      </c>
      <c r="E8">
        <v>182</v>
      </c>
      <c r="F8" s="22">
        <f t="shared" si="0"/>
        <v>206</v>
      </c>
      <c r="G8">
        <v>9</v>
      </c>
      <c r="H8">
        <v>3</v>
      </c>
      <c r="I8">
        <v>102</v>
      </c>
      <c r="J8" s="22">
        <f t="shared" si="1"/>
        <v>114</v>
      </c>
      <c r="K8" s="39">
        <v>6854.4341666666669</v>
      </c>
      <c r="L8" s="39">
        <v>1213.4633333333331</v>
      </c>
      <c r="M8" s="39">
        <v>42143.800833333335</v>
      </c>
      <c r="N8" s="44">
        <f t="shared" si="2"/>
        <v>50211.698333333334</v>
      </c>
    </row>
    <row r="9" spans="1:14" x14ac:dyDescent="0.2">
      <c r="A9" s="4">
        <v>6</v>
      </c>
      <c r="B9" s="15" t="s">
        <v>9</v>
      </c>
      <c r="C9">
        <v>29</v>
      </c>
      <c r="D9">
        <v>16</v>
      </c>
      <c r="E9">
        <v>459</v>
      </c>
      <c r="F9" s="22">
        <f t="shared" si="0"/>
        <v>504</v>
      </c>
      <c r="G9">
        <v>17</v>
      </c>
      <c r="H9">
        <v>7</v>
      </c>
      <c r="I9">
        <v>296</v>
      </c>
      <c r="J9" s="22">
        <f t="shared" si="1"/>
        <v>320</v>
      </c>
      <c r="K9" s="39">
        <v>11383.233333333335</v>
      </c>
      <c r="L9" s="39">
        <v>5790.5141666666668</v>
      </c>
      <c r="M9" s="39">
        <v>157118.065</v>
      </c>
      <c r="N9" s="44">
        <f t="shared" si="2"/>
        <v>174291.8125</v>
      </c>
    </row>
    <row r="10" spans="1:14" x14ac:dyDescent="0.2">
      <c r="A10" s="4">
        <v>7</v>
      </c>
      <c r="B10" s="15" t="s">
        <v>10</v>
      </c>
      <c r="C10">
        <v>43</v>
      </c>
      <c r="D10">
        <v>37</v>
      </c>
      <c r="E10">
        <v>326</v>
      </c>
      <c r="F10" s="22">
        <f t="shared" si="0"/>
        <v>406</v>
      </c>
      <c r="G10">
        <v>27</v>
      </c>
      <c r="H10">
        <v>19</v>
      </c>
      <c r="I10">
        <v>174</v>
      </c>
      <c r="J10" s="22">
        <f t="shared" si="1"/>
        <v>220</v>
      </c>
      <c r="K10" s="39">
        <v>17299.186666666665</v>
      </c>
      <c r="L10" s="39">
        <v>11607.667500000001</v>
      </c>
      <c r="M10" s="39">
        <v>87780.994166666656</v>
      </c>
      <c r="N10" s="44">
        <f t="shared" si="2"/>
        <v>116687.84833333333</v>
      </c>
    </row>
    <row r="11" spans="1:14" x14ac:dyDescent="0.2">
      <c r="A11" s="4">
        <v>8</v>
      </c>
      <c r="B11" s="15" t="s">
        <v>11</v>
      </c>
      <c r="C11">
        <v>33</v>
      </c>
      <c r="D11">
        <v>6</v>
      </c>
      <c r="E11">
        <v>506</v>
      </c>
      <c r="F11" s="22">
        <f t="shared" si="0"/>
        <v>545</v>
      </c>
      <c r="G11">
        <v>13</v>
      </c>
      <c r="H11">
        <v>5</v>
      </c>
      <c r="I11">
        <v>303</v>
      </c>
      <c r="J11" s="22">
        <f t="shared" si="1"/>
        <v>321</v>
      </c>
      <c r="K11" s="39">
        <v>9286.4958333333325</v>
      </c>
      <c r="L11" s="39">
        <v>1926.6108333333334</v>
      </c>
      <c r="M11" s="39">
        <v>160285.26583333334</v>
      </c>
      <c r="N11" s="44">
        <f t="shared" si="2"/>
        <v>171498.3725</v>
      </c>
    </row>
    <row r="12" spans="1:14" x14ac:dyDescent="0.2">
      <c r="A12" s="4">
        <v>9</v>
      </c>
      <c r="B12" s="15" t="s">
        <v>12</v>
      </c>
      <c r="C12">
        <v>20</v>
      </c>
      <c r="D12">
        <v>19</v>
      </c>
      <c r="E12">
        <v>290</v>
      </c>
      <c r="F12" s="22">
        <f t="shared" si="0"/>
        <v>329</v>
      </c>
      <c r="G12">
        <v>11</v>
      </c>
      <c r="H12">
        <v>12</v>
      </c>
      <c r="I12">
        <v>189</v>
      </c>
      <c r="J12" s="22">
        <f t="shared" si="1"/>
        <v>212</v>
      </c>
      <c r="K12" s="39">
        <v>4178.33</v>
      </c>
      <c r="L12" s="39">
        <v>4123.3833333333332</v>
      </c>
      <c r="M12" s="39">
        <v>73396.299166666649</v>
      </c>
      <c r="N12" s="44">
        <f t="shared" si="2"/>
        <v>81698.012499999983</v>
      </c>
    </row>
    <row r="13" spans="1:14" x14ac:dyDescent="0.2">
      <c r="A13" s="4">
        <v>10</v>
      </c>
      <c r="B13" s="15" t="s">
        <v>13</v>
      </c>
      <c r="C13">
        <v>59</v>
      </c>
      <c r="D13">
        <v>18</v>
      </c>
      <c r="E13">
        <v>479</v>
      </c>
      <c r="F13" s="22">
        <f t="shared" si="0"/>
        <v>556</v>
      </c>
      <c r="G13">
        <v>31</v>
      </c>
      <c r="H13">
        <v>13</v>
      </c>
      <c r="I13">
        <v>290</v>
      </c>
      <c r="J13" s="22">
        <f t="shared" si="1"/>
        <v>334</v>
      </c>
      <c r="K13" s="39">
        <v>23077.816666666666</v>
      </c>
      <c r="L13" s="39">
        <v>6487.7908333333326</v>
      </c>
      <c r="M13" s="39">
        <v>155108.87166666667</v>
      </c>
      <c r="N13" s="44">
        <f t="shared" si="2"/>
        <v>184674.47916666669</v>
      </c>
    </row>
    <row r="14" spans="1:14" x14ac:dyDescent="0.2">
      <c r="A14" s="4">
        <v>11</v>
      </c>
      <c r="B14" s="15" t="s">
        <v>14</v>
      </c>
      <c r="C14">
        <v>8</v>
      </c>
      <c r="D14">
        <v>46</v>
      </c>
      <c r="E14">
        <v>87</v>
      </c>
      <c r="F14" s="22">
        <f t="shared" si="0"/>
        <v>141</v>
      </c>
      <c r="G14">
        <v>3</v>
      </c>
      <c r="H14">
        <v>25</v>
      </c>
      <c r="I14">
        <v>55</v>
      </c>
      <c r="J14" s="22">
        <f t="shared" si="1"/>
        <v>83</v>
      </c>
      <c r="K14" s="39">
        <v>868.42166666666662</v>
      </c>
      <c r="L14" s="39">
        <v>20950.767499999998</v>
      </c>
      <c r="M14" s="39">
        <v>15211.56</v>
      </c>
      <c r="N14" s="44">
        <f t="shared" si="2"/>
        <v>37030.749166666661</v>
      </c>
    </row>
    <row r="15" spans="1:14" x14ac:dyDescent="0.2">
      <c r="A15" s="4">
        <v>12</v>
      </c>
      <c r="B15" s="15" t="s">
        <v>15</v>
      </c>
      <c r="C15">
        <v>170</v>
      </c>
      <c r="D15">
        <v>0</v>
      </c>
      <c r="E15">
        <v>772</v>
      </c>
      <c r="F15" s="22">
        <f t="shared" si="0"/>
        <v>942</v>
      </c>
      <c r="G15">
        <v>91</v>
      </c>
      <c r="H15">
        <v>0</v>
      </c>
      <c r="I15">
        <v>464</v>
      </c>
      <c r="J15" s="22">
        <f t="shared" si="1"/>
        <v>555</v>
      </c>
      <c r="K15" s="39">
        <v>65883.068333333329</v>
      </c>
      <c r="L15" s="39">
        <v>0</v>
      </c>
      <c r="M15" s="39">
        <v>263558.55499999999</v>
      </c>
      <c r="N15" s="44">
        <f t="shared" si="2"/>
        <v>329441.62333333329</v>
      </c>
    </row>
    <row r="16" spans="1:14" x14ac:dyDescent="0.2">
      <c r="A16" s="4">
        <v>13</v>
      </c>
      <c r="B16" s="15" t="s">
        <v>16</v>
      </c>
      <c r="C16">
        <v>104</v>
      </c>
      <c r="D16">
        <v>79</v>
      </c>
      <c r="E16">
        <v>480</v>
      </c>
      <c r="F16" s="22">
        <f t="shared" si="0"/>
        <v>663</v>
      </c>
      <c r="G16">
        <v>60</v>
      </c>
      <c r="H16">
        <v>42</v>
      </c>
      <c r="I16">
        <v>286</v>
      </c>
      <c r="J16" s="22">
        <f t="shared" si="1"/>
        <v>388</v>
      </c>
      <c r="K16" s="39">
        <v>57876.010833333334</v>
      </c>
      <c r="L16" s="39">
        <v>37237.254166666666</v>
      </c>
      <c r="M16" s="39">
        <v>206105.86750000002</v>
      </c>
      <c r="N16" s="44">
        <f t="shared" si="2"/>
        <v>301219.13250000001</v>
      </c>
    </row>
    <row r="17" spans="1:14" x14ac:dyDescent="0.2">
      <c r="A17" s="4">
        <v>14</v>
      </c>
      <c r="B17" s="15" t="s">
        <v>17</v>
      </c>
      <c r="C17">
        <v>5</v>
      </c>
      <c r="D17">
        <v>3</v>
      </c>
      <c r="E17">
        <v>97</v>
      </c>
      <c r="F17" s="22">
        <f t="shared" si="0"/>
        <v>105</v>
      </c>
      <c r="G17">
        <v>3</v>
      </c>
      <c r="H17">
        <v>3</v>
      </c>
      <c r="I17">
        <v>58</v>
      </c>
      <c r="J17" s="22">
        <f t="shared" si="1"/>
        <v>64</v>
      </c>
      <c r="K17" s="39">
        <v>1204.71</v>
      </c>
      <c r="L17" s="39">
        <v>719.57166666666672</v>
      </c>
      <c r="M17" s="39">
        <v>19077.305</v>
      </c>
      <c r="N17" s="44">
        <f t="shared" si="2"/>
        <v>21001.586666666666</v>
      </c>
    </row>
    <row r="18" spans="1:14" x14ac:dyDescent="0.2">
      <c r="A18" s="4">
        <v>15</v>
      </c>
      <c r="B18" s="15" t="s">
        <v>18</v>
      </c>
      <c r="C18">
        <v>222</v>
      </c>
      <c r="D18">
        <v>120</v>
      </c>
      <c r="E18">
        <v>1130</v>
      </c>
      <c r="F18" s="22">
        <f t="shared" si="0"/>
        <v>1472</v>
      </c>
      <c r="G18">
        <v>113</v>
      </c>
      <c r="H18">
        <v>55</v>
      </c>
      <c r="I18">
        <v>669</v>
      </c>
      <c r="J18" s="22">
        <f t="shared" si="1"/>
        <v>837</v>
      </c>
      <c r="K18" s="39">
        <v>123025.58666666667</v>
      </c>
      <c r="L18" s="39">
        <v>50550.023333333338</v>
      </c>
      <c r="M18" s="39">
        <v>469798.04083333333</v>
      </c>
      <c r="N18" s="44">
        <f t="shared" si="2"/>
        <v>643373.65083333338</v>
      </c>
    </row>
    <row r="19" spans="1:14" x14ac:dyDescent="0.2">
      <c r="A19" s="4">
        <v>16</v>
      </c>
      <c r="B19" s="15" t="s">
        <v>19</v>
      </c>
      <c r="C19">
        <v>750</v>
      </c>
      <c r="D19">
        <v>105</v>
      </c>
      <c r="E19">
        <v>3325</v>
      </c>
      <c r="F19" s="22">
        <f t="shared" si="0"/>
        <v>4180</v>
      </c>
      <c r="G19">
        <v>437</v>
      </c>
      <c r="H19">
        <v>59</v>
      </c>
      <c r="I19">
        <v>1925</v>
      </c>
      <c r="J19" s="22">
        <f t="shared" si="1"/>
        <v>2421</v>
      </c>
      <c r="K19" s="39">
        <v>346418.17166666669</v>
      </c>
      <c r="L19" s="39">
        <v>42193.29833333334</v>
      </c>
      <c r="M19" s="39">
        <v>1147717.7291666667</v>
      </c>
      <c r="N19" s="44">
        <f t="shared" si="2"/>
        <v>1536329.1991666667</v>
      </c>
    </row>
    <row r="20" spans="1:14" x14ac:dyDescent="0.2">
      <c r="A20" s="4">
        <v>17</v>
      </c>
      <c r="B20" s="15" t="s">
        <v>20</v>
      </c>
      <c r="C20">
        <v>8</v>
      </c>
      <c r="D20">
        <v>21</v>
      </c>
      <c r="E20">
        <v>143</v>
      </c>
      <c r="F20" s="22">
        <f t="shared" si="0"/>
        <v>172</v>
      </c>
      <c r="G20">
        <v>4</v>
      </c>
      <c r="H20">
        <v>12</v>
      </c>
      <c r="I20">
        <v>97</v>
      </c>
      <c r="J20" s="22">
        <f t="shared" si="1"/>
        <v>113</v>
      </c>
      <c r="K20" s="39">
        <v>2826.1025000000004</v>
      </c>
      <c r="L20" s="39">
        <v>5838.2891666666665</v>
      </c>
      <c r="M20" s="39">
        <v>36980.601666666669</v>
      </c>
      <c r="N20" s="44">
        <f t="shared" si="2"/>
        <v>45644.993333333332</v>
      </c>
    </row>
    <row r="21" spans="1:14" x14ac:dyDescent="0.2">
      <c r="A21" s="4">
        <v>18</v>
      </c>
      <c r="B21" s="15" t="s">
        <v>21</v>
      </c>
      <c r="C21">
        <v>51</v>
      </c>
      <c r="D21">
        <v>23</v>
      </c>
      <c r="E21">
        <v>379</v>
      </c>
      <c r="F21" s="22">
        <f t="shared" si="0"/>
        <v>453</v>
      </c>
      <c r="G21">
        <v>28</v>
      </c>
      <c r="H21">
        <v>14</v>
      </c>
      <c r="I21">
        <v>189</v>
      </c>
      <c r="J21" s="22">
        <f t="shared" si="1"/>
        <v>231</v>
      </c>
      <c r="K21" s="39">
        <v>14373.807500000001</v>
      </c>
      <c r="L21" s="39">
        <v>6559.6916666666666</v>
      </c>
      <c r="M21" s="39">
        <v>86113.66833333332</v>
      </c>
      <c r="N21" s="44">
        <f t="shared" si="2"/>
        <v>107047.16749999998</v>
      </c>
    </row>
    <row r="22" spans="1:14" x14ac:dyDescent="0.2">
      <c r="A22" s="4">
        <v>19</v>
      </c>
      <c r="B22" s="15" t="s">
        <v>22</v>
      </c>
      <c r="C22">
        <v>32</v>
      </c>
      <c r="D22">
        <v>4</v>
      </c>
      <c r="E22">
        <v>266</v>
      </c>
      <c r="F22" s="22">
        <f t="shared" si="0"/>
        <v>302</v>
      </c>
      <c r="G22">
        <v>16</v>
      </c>
      <c r="H22">
        <v>2</v>
      </c>
      <c r="I22">
        <v>150</v>
      </c>
      <c r="J22" s="22">
        <f t="shared" si="1"/>
        <v>168</v>
      </c>
      <c r="K22" s="39">
        <v>9549.8975000000009</v>
      </c>
      <c r="L22" s="39">
        <v>948.32833333333338</v>
      </c>
      <c r="M22" s="39">
        <v>66405.581666666665</v>
      </c>
      <c r="N22" s="44">
        <f t="shared" si="2"/>
        <v>76903.807499999995</v>
      </c>
    </row>
    <row r="23" spans="1:14" x14ac:dyDescent="0.2">
      <c r="A23" s="4">
        <v>20</v>
      </c>
      <c r="B23" s="16" t="s">
        <v>23</v>
      </c>
      <c r="C23">
        <v>3</v>
      </c>
      <c r="D23">
        <v>7</v>
      </c>
      <c r="E23">
        <v>156</v>
      </c>
      <c r="F23" s="22">
        <f t="shared" si="0"/>
        <v>166</v>
      </c>
      <c r="G23">
        <v>2</v>
      </c>
      <c r="H23">
        <v>4</v>
      </c>
      <c r="I23">
        <v>107</v>
      </c>
      <c r="J23" s="22">
        <f t="shared" si="1"/>
        <v>113</v>
      </c>
      <c r="K23" s="39">
        <v>853.9375</v>
      </c>
      <c r="L23" s="39">
        <v>3340.5125000000003</v>
      </c>
      <c r="M23" s="39">
        <v>44234.03833333333</v>
      </c>
      <c r="N23" s="44">
        <f t="shared" si="2"/>
        <v>48428.488333333327</v>
      </c>
    </row>
    <row r="24" spans="1:14" x14ac:dyDescent="0.2">
      <c r="A24" s="4">
        <v>21</v>
      </c>
      <c r="B24" s="16" t="s">
        <v>24</v>
      </c>
      <c r="C24">
        <v>31</v>
      </c>
      <c r="D24">
        <v>19</v>
      </c>
      <c r="E24">
        <v>802</v>
      </c>
      <c r="F24" s="22">
        <f t="shared" si="0"/>
        <v>852</v>
      </c>
      <c r="G24">
        <v>16</v>
      </c>
      <c r="H24">
        <v>12</v>
      </c>
      <c r="I24">
        <v>439</v>
      </c>
      <c r="J24" s="22">
        <f t="shared" si="1"/>
        <v>467</v>
      </c>
      <c r="K24" s="39">
        <v>10836.171666666667</v>
      </c>
      <c r="L24" s="39">
        <v>5293.4916666666668</v>
      </c>
      <c r="M24" s="39">
        <v>216012.37666666668</v>
      </c>
      <c r="N24" s="44">
        <f t="shared" si="2"/>
        <v>232142.04</v>
      </c>
    </row>
    <row r="25" spans="1:14" x14ac:dyDescent="0.2">
      <c r="A25" s="4">
        <v>22</v>
      </c>
      <c r="B25" s="15" t="s">
        <v>25</v>
      </c>
      <c r="C25">
        <v>102</v>
      </c>
      <c r="D25">
        <v>45</v>
      </c>
      <c r="E25">
        <v>635</v>
      </c>
      <c r="F25" s="22">
        <f t="shared" si="0"/>
        <v>782</v>
      </c>
      <c r="G25">
        <v>49</v>
      </c>
      <c r="H25">
        <v>21</v>
      </c>
      <c r="I25">
        <v>396</v>
      </c>
      <c r="J25" s="22">
        <f t="shared" si="1"/>
        <v>466</v>
      </c>
      <c r="K25" s="39">
        <v>28388.522500000003</v>
      </c>
      <c r="L25" s="39">
        <v>14223.137499999999</v>
      </c>
      <c r="M25" s="39">
        <v>169309.09666666668</v>
      </c>
      <c r="N25" s="44">
        <f t="shared" si="2"/>
        <v>211920.75666666668</v>
      </c>
    </row>
    <row r="26" spans="1:14" x14ac:dyDescent="0.2">
      <c r="A26" s="4">
        <v>23</v>
      </c>
      <c r="B26" s="15" t="s">
        <v>26</v>
      </c>
      <c r="C26">
        <v>6</v>
      </c>
      <c r="D26">
        <v>3</v>
      </c>
      <c r="E26">
        <v>204</v>
      </c>
      <c r="F26" s="22">
        <f t="shared" si="0"/>
        <v>213</v>
      </c>
      <c r="G26">
        <v>2</v>
      </c>
      <c r="H26">
        <v>1</v>
      </c>
      <c r="I26">
        <v>127</v>
      </c>
      <c r="J26" s="22">
        <f t="shared" si="1"/>
        <v>130</v>
      </c>
      <c r="K26" s="39">
        <v>1974.115</v>
      </c>
      <c r="L26" s="39">
        <v>1062.1433333333334</v>
      </c>
      <c r="M26" s="39">
        <v>51862.178333333337</v>
      </c>
      <c r="N26" s="44">
        <f t="shared" si="2"/>
        <v>54898.436666666668</v>
      </c>
    </row>
    <row r="27" spans="1:14" x14ac:dyDescent="0.2">
      <c r="A27" s="4">
        <v>30</v>
      </c>
      <c r="B27" s="15" t="s">
        <v>27</v>
      </c>
      <c r="C27">
        <v>2309</v>
      </c>
      <c r="D27">
        <v>445</v>
      </c>
      <c r="E27">
        <v>4426</v>
      </c>
      <c r="F27" s="22">
        <f t="shared" si="0"/>
        <v>7180</v>
      </c>
      <c r="G27">
        <v>1316</v>
      </c>
      <c r="H27">
        <v>255</v>
      </c>
      <c r="I27">
        <v>2580</v>
      </c>
      <c r="J27" s="22">
        <f t="shared" si="1"/>
        <v>4151</v>
      </c>
      <c r="K27" s="39">
        <v>962237.41250000009</v>
      </c>
      <c r="L27" s="39">
        <v>159733.79499999998</v>
      </c>
      <c r="M27" s="39">
        <v>1487211.9924999999</v>
      </c>
      <c r="N27" s="44">
        <f t="shared" si="2"/>
        <v>2609183.2000000002</v>
      </c>
    </row>
    <row r="28" spans="1:14" x14ac:dyDescent="0.2">
      <c r="A28" s="1"/>
      <c r="B28" s="27" t="s">
        <v>3</v>
      </c>
      <c r="C28" s="50">
        <f>SUM(C4:C27)</f>
        <v>4563</v>
      </c>
      <c r="D28" s="27">
        <f>SUM(D4:D27)</f>
        <v>1310</v>
      </c>
      <c r="E28" s="27">
        <f>SUM(E4:E27)</f>
        <v>19169</v>
      </c>
      <c r="F28" s="28">
        <f>SUM(F4:F27)</f>
        <v>25042</v>
      </c>
      <c r="G28" s="27">
        <f t="shared" ref="G28:M28" si="3">SUM(G4:G27)</f>
        <v>2566</v>
      </c>
      <c r="H28" s="27">
        <f t="shared" si="3"/>
        <v>717</v>
      </c>
      <c r="I28" s="27">
        <f t="shared" si="3"/>
        <v>11291</v>
      </c>
      <c r="J28" s="27">
        <f t="shared" si="3"/>
        <v>14574</v>
      </c>
      <c r="K28" s="51">
        <f t="shared" si="3"/>
        <v>1921078.1633333336</v>
      </c>
      <c r="L28" s="47">
        <f t="shared" si="3"/>
        <v>487264.53749999992</v>
      </c>
      <c r="M28" s="47">
        <f t="shared" si="3"/>
        <v>6276634.1733333338</v>
      </c>
      <c r="N28" s="48">
        <f>SUM(N4:N27)</f>
        <v>8684976.8741666675</v>
      </c>
    </row>
    <row r="29" spans="1:14" x14ac:dyDescent="0.2">
      <c r="N29" s="49"/>
    </row>
    <row r="30" spans="1:14" x14ac:dyDescent="0.2">
      <c r="N30" s="49"/>
    </row>
    <row r="31" spans="1:14" x14ac:dyDescent="0.2">
      <c r="N31" s="49"/>
    </row>
  </sheetData>
  <phoneticPr fontId="2" type="noConversion"/>
  <pageMargins left="0.75" right="0.75" top="1" bottom="1" header="0.5" footer="0.5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zoomScale="80" zoomScaleNormal="80"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P27" sqref="O4:P27"/>
    </sheetView>
  </sheetViews>
  <sheetFormatPr defaultRowHeight="15" x14ac:dyDescent="0.2"/>
  <cols>
    <col min="2" max="2" width="12.44140625" customWidth="1"/>
    <col min="3" max="4" width="9" bestFit="1" customWidth="1"/>
    <col min="5" max="5" width="10.6640625" customWidth="1"/>
    <col min="6" max="6" width="12.44140625" bestFit="1" customWidth="1"/>
    <col min="7" max="7" width="12.77734375" customWidth="1"/>
    <col min="8" max="8" width="11" customWidth="1"/>
    <col min="9" max="10" width="10.109375" customWidth="1"/>
    <col min="11" max="11" width="13" customWidth="1"/>
    <col min="12" max="12" width="10.5546875" customWidth="1"/>
    <col min="13" max="13" width="11.6640625" customWidth="1"/>
    <col min="14" max="14" width="12.44140625" customWidth="1"/>
  </cols>
  <sheetData>
    <row r="1" spans="1:16" ht="15.75" x14ac:dyDescent="0.25">
      <c r="D1" s="13" t="s">
        <v>107</v>
      </c>
    </row>
    <row r="2" spans="1:16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6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6" x14ac:dyDescent="0.2">
      <c r="A4" s="4">
        <v>1</v>
      </c>
      <c r="B4" s="15" t="s">
        <v>4</v>
      </c>
      <c r="C4" s="73">
        <v>49</v>
      </c>
      <c r="D4">
        <v>33</v>
      </c>
      <c r="E4">
        <v>191</v>
      </c>
      <c r="F4" s="95">
        <f>SUM(C4:E4)</f>
        <v>273</v>
      </c>
      <c r="G4" s="73">
        <v>29</v>
      </c>
      <c r="H4">
        <v>17</v>
      </c>
      <c r="I4">
        <v>117</v>
      </c>
      <c r="J4" s="95">
        <f>SUM(G4:I4)</f>
        <v>163</v>
      </c>
      <c r="K4" s="39">
        <v>11407.922500000001</v>
      </c>
      <c r="L4" s="39">
        <v>9591.01</v>
      </c>
      <c r="M4" s="39">
        <v>48783.28</v>
      </c>
      <c r="N4" s="98">
        <f>SUM(K4:M4)</f>
        <v>69782.212499999994</v>
      </c>
      <c r="O4" s="121"/>
      <c r="P4" s="122"/>
    </row>
    <row r="5" spans="1:16" x14ac:dyDescent="0.2">
      <c r="A5" s="4">
        <v>2</v>
      </c>
      <c r="B5" s="15" t="s">
        <v>5</v>
      </c>
      <c r="C5" s="73">
        <v>114</v>
      </c>
      <c r="D5">
        <v>73</v>
      </c>
      <c r="E5">
        <v>322</v>
      </c>
      <c r="F5" s="95">
        <f t="shared" ref="F5:F27" si="0">SUM(C5:E5)</f>
        <v>509</v>
      </c>
      <c r="G5" s="73">
        <v>63</v>
      </c>
      <c r="H5">
        <v>41</v>
      </c>
      <c r="I5">
        <v>181</v>
      </c>
      <c r="J5" s="95">
        <f t="shared" ref="J5:J27" si="1">SUM(G5:I5)</f>
        <v>285</v>
      </c>
      <c r="K5" s="39">
        <v>39854.154199999997</v>
      </c>
      <c r="L5" s="39">
        <v>24509.9617</v>
      </c>
      <c r="M5" s="39">
        <v>98680.930800000002</v>
      </c>
      <c r="N5" s="98">
        <f t="shared" ref="N5:N26" si="2">SUM(K5:M5)</f>
        <v>163045.04670000001</v>
      </c>
      <c r="O5" s="121"/>
      <c r="P5" s="122"/>
    </row>
    <row r="6" spans="1:16" x14ac:dyDescent="0.2">
      <c r="A6" s="4">
        <v>3</v>
      </c>
      <c r="B6" s="15" t="s">
        <v>6</v>
      </c>
      <c r="C6" s="73">
        <v>1026</v>
      </c>
      <c r="D6">
        <v>288</v>
      </c>
      <c r="E6">
        <v>1531</v>
      </c>
      <c r="F6" s="95">
        <f t="shared" si="0"/>
        <v>2845</v>
      </c>
      <c r="G6" s="73">
        <v>587</v>
      </c>
      <c r="H6">
        <v>161</v>
      </c>
      <c r="I6">
        <v>903</v>
      </c>
      <c r="J6" s="95">
        <f t="shared" si="1"/>
        <v>1651</v>
      </c>
      <c r="K6" s="39">
        <v>466695.87199999997</v>
      </c>
      <c r="L6" s="39">
        <v>118471.708</v>
      </c>
      <c r="M6" s="39">
        <v>552879.97900000005</v>
      </c>
      <c r="N6" s="98">
        <f t="shared" si="2"/>
        <v>1138047.5589999999</v>
      </c>
      <c r="O6" s="121"/>
      <c r="P6" s="122"/>
    </row>
    <row r="7" spans="1:16" x14ac:dyDescent="0.2">
      <c r="A7" s="4">
        <v>4</v>
      </c>
      <c r="B7" s="15" t="s">
        <v>7</v>
      </c>
      <c r="C7" s="73">
        <v>32</v>
      </c>
      <c r="D7">
        <v>15</v>
      </c>
      <c r="E7">
        <v>135</v>
      </c>
      <c r="F7" s="95">
        <f t="shared" si="0"/>
        <v>182</v>
      </c>
      <c r="G7" s="73">
        <v>16</v>
      </c>
      <c r="H7">
        <v>8</v>
      </c>
      <c r="I7">
        <v>78</v>
      </c>
      <c r="J7" s="95">
        <f t="shared" si="1"/>
        <v>102</v>
      </c>
      <c r="K7" s="39">
        <v>13939.0442</v>
      </c>
      <c r="L7" s="39">
        <v>5802.3658299999997</v>
      </c>
      <c r="M7" s="39">
        <v>41472.5458</v>
      </c>
      <c r="N7" s="98">
        <f t="shared" si="2"/>
        <v>61213.955829999999</v>
      </c>
      <c r="O7" s="121"/>
      <c r="P7" s="122"/>
    </row>
    <row r="8" spans="1:16" x14ac:dyDescent="0.2">
      <c r="A8" s="4">
        <v>5</v>
      </c>
      <c r="B8" s="15" t="s">
        <v>8</v>
      </c>
      <c r="C8" s="73">
        <v>38</v>
      </c>
      <c r="D8">
        <v>17</v>
      </c>
      <c r="E8">
        <v>132</v>
      </c>
      <c r="F8" s="95">
        <f t="shared" si="0"/>
        <v>187</v>
      </c>
      <c r="G8" s="73">
        <v>22</v>
      </c>
      <c r="H8">
        <v>12</v>
      </c>
      <c r="I8">
        <v>78</v>
      </c>
      <c r="J8" s="95">
        <f t="shared" si="1"/>
        <v>112</v>
      </c>
      <c r="K8" s="39">
        <v>11368.478300000001</v>
      </c>
      <c r="L8" s="39">
        <v>4971.3950000000004</v>
      </c>
      <c r="M8" s="39">
        <v>29119.512500000001</v>
      </c>
      <c r="N8" s="98">
        <f t="shared" si="2"/>
        <v>45459.385800000004</v>
      </c>
      <c r="O8" s="121"/>
      <c r="P8" s="122"/>
    </row>
    <row r="9" spans="1:16" x14ac:dyDescent="0.2">
      <c r="A9" s="4">
        <v>6</v>
      </c>
      <c r="B9" s="15" t="s">
        <v>9</v>
      </c>
      <c r="C9" s="73">
        <v>30</v>
      </c>
      <c r="D9">
        <v>25</v>
      </c>
      <c r="E9">
        <v>232</v>
      </c>
      <c r="F9" s="95">
        <f t="shared" si="0"/>
        <v>287</v>
      </c>
      <c r="G9" s="73">
        <v>21</v>
      </c>
      <c r="H9">
        <v>16</v>
      </c>
      <c r="I9">
        <v>144</v>
      </c>
      <c r="J9" s="95">
        <f t="shared" si="1"/>
        <v>181</v>
      </c>
      <c r="K9" s="39">
        <v>14600.646699999999</v>
      </c>
      <c r="L9" s="39">
        <v>7949.3266700000004</v>
      </c>
      <c r="M9" s="39">
        <v>72997.881699999998</v>
      </c>
      <c r="N9" s="98">
        <f t="shared" si="2"/>
        <v>95547.855069999991</v>
      </c>
      <c r="O9" s="121"/>
      <c r="P9" s="122"/>
    </row>
    <row r="10" spans="1:16" x14ac:dyDescent="0.2">
      <c r="A10" s="4">
        <v>7</v>
      </c>
      <c r="B10" s="15" t="s">
        <v>10</v>
      </c>
      <c r="C10" s="73">
        <v>91</v>
      </c>
      <c r="D10">
        <v>57</v>
      </c>
      <c r="E10">
        <v>162</v>
      </c>
      <c r="F10" s="95">
        <f t="shared" si="0"/>
        <v>310</v>
      </c>
      <c r="G10" s="73">
        <v>55</v>
      </c>
      <c r="H10">
        <v>29</v>
      </c>
      <c r="I10">
        <v>92</v>
      </c>
      <c r="J10" s="95">
        <f t="shared" si="1"/>
        <v>176</v>
      </c>
      <c r="K10" s="39">
        <v>35037.556700000001</v>
      </c>
      <c r="L10" s="39">
        <v>17650.262500000001</v>
      </c>
      <c r="M10" s="39">
        <v>47157.944199999998</v>
      </c>
      <c r="N10" s="98">
        <f t="shared" si="2"/>
        <v>99845.763399999996</v>
      </c>
      <c r="O10" s="121"/>
      <c r="P10" s="122"/>
    </row>
    <row r="11" spans="1:16" x14ac:dyDescent="0.2">
      <c r="A11" s="4">
        <v>8</v>
      </c>
      <c r="B11" s="15" t="s">
        <v>11</v>
      </c>
      <c r="C11" s="73">
        <v>142</v>
      </c>
      <c r="D11">
        <v>9</v>
      </c>
      <c r="E11">
        <v>348</v>
      </c>
      <c r="F11" s="95">
        <f t="shared" si="0"/>
        <v>499</v>
      </c>
      <c r="G11" s="73">
        <v>77</v>
      </c>
      <c r="H11">
        <v>6</v>
      </c>
      <c r="I11">
        <v>219</v>
      </c>
      <c r="J11" s="95">
        <f t="shared" si="1"/>
        <v>302</v>
      </c>
      <c r="K11" s="39">
        <v>63182.816700000003</v>
      </c>
      <c r="L11" s="39">
        <v>3356.4916699999999</v>
      </c>
      <c r="M11" s="39">
        <v>129013.181</v>
      </c>
      <c r="N11" s="98">
        <f>SUM(K11:M11)</f>
        <v>195552.48937</v>
      </c>
      <c r="O11" s="121"/>
      <c r="P11" s="122"/>
    </row>
    <row r="12" spans="1:16" x14ac:dyDescent="0.2">
      <c r="A12" s="4">
        <v>9</v>
      </c>
      <c r="B12" s="15" t="s">
        <v>12</v>
      </c>
      <c r="C12" s="73">
        <v>33</v>
      </c>
      <c r="D12">
        <v>18</v>
      </c>
      <c r="E12">
        <v>185</v>
      </c>
      <c r="F12" s="95">
        <f t="shared" si="0"/>
        <v>236</v>
      </c>
      <c r="G12" s="73">
        <v>18</v>
      </c>
      <c r="H12">
        <v>9</v>
      </c>
      <c r="I12">
        <v>118</v>
      </c>
      <c r="J12" s="95">
        <f t="shared" si="1"/>
        <v>145</v>
      </c>
      <c r="K12" s="39">
        <v>10048.685799999999</v>
      </c>
      <c r="L12" s="39">
        <v>4730.6458300000004</v>
      </c>
      <c r="M12" s="39">
        <v>43025.9375</v>
      </c>
      <c r="N12" s="98">
        <f t="shared" si="2"/>
        <v>57805.269130000001</v>
      </c>
      <c r="O12" s="121"/>
      <c r="P12" s="122"/>
    </row>
    <row r="13" spans="1:16" x14ac:dyDescent="0.2">
      <c r="A13" s="4">
        <v>10</v>
      </c>
      <c r="B13" s="15" t="s">
        <v>13</v>
      </c>
      <c r="C13" s="73">
        <v>84</v>
      </c>
      <c r="D13">
        <v>42</v>
      </c>
      <c r="E13">
        <v>282</v>
      </c>
      <c r="F13" s="95">
        <f t="shared" si="0"/>
        <v>408</v>
      </c>
      <c r="G13" s="73">
        <v>44</v>
      </c>
      <c r="H13">
        <v>22</v>
      </c>
      <c r="I13">
        <v>170</v>
      </c>
      <c r="J13" s="95">
        <f t="shared" si="1"/>
        <v>236</v>
      </c>
      <c r="K13" s="39">
        <v>26911.072499999998</v>
      </c>
      <c r="L13" s="39">
        <v>13577.308300000001</v>
      </c>
      <c r="M13" s="39">
        <v>81022.240000000005</v>
      </c>
      <c r="N13" s="98">
        <f t="shared" si="2"/>
        <v>121510.6208</v>
      </c>
      <c r="O13" s="121"/>
      <c r="P13" s="122"/>
    </row>
    <row r="14" spans="1:16" x14ac:dyDescent="0.2">
      <c r="A14" s="4">
        <v>11</v>
      </c>
      <c r="B14" s="15" t="s">
        <v>14</v>
      </c>
      <c r="C14" s="73">
        <v>6</v>
      </c>
      <c r="D14" s="73">
        <v>2</v>
      </c>
      <c r="E14">
        <v>41</v>
      </c>
      <c r="F14" s="95">
        <f t="shared" si="0"/>
        <v>49</v>
      </c>
      <c r="G14" s="73">
        <v>4</v>
      </c>
      <c r="H14">
        <v>1</v>
      </c>
      <c r="I14">
        <v>28</v>
      </c>
      <c r="J14" s="95">
        <f t="shared" si="1"/>
        <v>33</v>
      </c>
      <c r="K14" s="39">
        <v>956.59416699999997</v>
      </c>
      <c r="L14" s="39">
        <v>873.94666700000005</v>
      </c>
      <c r="M14" s="39">
        <v>7780.2833300000002</v>
      </c>
      <c r="N14" s="98">
        <f t="shared" si="2"/>
        <v>9610.8241639999997</v>
      </c>
      <c r="O14" s="121"/>
      <c r="P14" s="122"/>
    </row>
    <row r="15" spans="1:16" x14ac:dyDescent="0.2">
      <c r="A15" s="4">
        <v>12</v>
      </c>
      <c r="B15" s="15" t="s">
        <v>15</v>
      </c>
      <c r="C15" s="73">
        <v>95</v>
      </c>
      <c r="D15">
        <v>105</v>
      </c>
      <c r="E15">
        <v>368</v>
      </c>
      <c r="F15" s="95">
        <f t="shared" si="0"/>
        <v>568</v>
      </c>
      <c r="G15" s="73">
        <v>54</v>
      </c>
      <c r="H15">
        <v>57</v>
      </c>
      <c r="I15">
        <v>223</v>
      </c>
      <c r="J15" s="95">
        <f t="shared" si="1"/>
        <v>334</v>
      </c>
      <c r="K15" s="39">
        <v>41875.459199999998</v>
      </c>
      <c r="L15" s="39">
        <v>37579.273300000001</v>
      </c>
      <c r="M15" s="39">
        <v>116370.00900000001</v>
      </c>
      <c r="N15" s="98">
        <f t="shared" si="2"/>
        <v>195824.7415</v>
      </c>
      <c r="O15" s="121"/>
      <c r="P15" s="122"/>
    </row>
    <row r="16" spans="1:16" x14ac:dyDescent="0.2">
      <c r="A16" s="4">
        <v>13</v>
      </c>
      <c r="B16" s="15" t="s">
        <v>16</v>
      </c>
      <c r="C16" s="73">
        <v>280</v>
      </c>
      <c r="D16">
        <v>39</v>
      </c>
      <c r="E16">
        <v>327</v>
      </c>
      <c r="F16" s="95">
        <f t="shared" si="0"/>
        <v>646</v>
      </c>
      <c r="G16" s="73">
        <v>164</v>
      </c>
      <c r="H16">
        <v>26</v>
      </c>
      <c r="I16">
        <v>181</v>
      </c>
      <c r="J16" s="95">
        <f t="shared" si="1"/>
        <v>371</v>
      </c>
      <c r="K16" s="39">
        <v>170856.552</v>
      </c>
      <c r="L16" s="39">
        <v>17127.185799999999</v>
      </c>
      <c r="M16" s="39">
        <v>146074.20800000001</v>
      </c>
      <c r="N16" s="98">
        <f t="shared" si="2"/>
        <v>334057.94579999999</v>
      </c>
      <c r="O16" s="121"/>
      <c r="P16" s="122"/>
    </row>
    <row r="17" spans="1:16" x14ac:dyDescent="0.2">
      <c r="A17" s="4">
        <v>14</v>
      </c>
      <c r="B17" s="15" t="s">
        <v>17</v>
      </c>
      <c r="C17" s="73">
        <v>13</v>
      </c>
      <c r="D17">
        <v>16</v>
      </c>
      <c r="E17">
        <v>43</v>
      </c>
      <c r="F17" s="95">
        <f t="shared" si="0"/>
        <v>72</v>
      </c>
      <c r="G17" s="73">
        <v>5</v>
      </c>
      <c r="H17">
        <v>9</v>
      </c>
      <c r="I17">
        <v>27</v>
      </c>
      <c r="J17" s="95">
        <f t="shared" si="1"/>
        <v>41</v>
      </c>
      <c r="K17" s="39">
        <v>3068.56333</v>
      </c>
      <c r="L17" s="39">
        <v>2414.6741699999998</v>
      </c>
      <c r="M17" s="39">
        <v>8724.9391699999996</v>
      </c>
      <c r="N17" s="98">
        <f t="shared" si="2"/>
        <v>14208.176669999999</v>
      </c>
      <c r="O17" s="121"/>
      <c r="P17" s="122"/>
    </row>
    <row r="18" spans="1:16" x14ac:dyDescent="0.2">
      <c r="A18" s="4">
        <v>15</v>
      </c>
      <c r="B18" s="15" t="s">
        <v>18</v>
      </c>
      <c r="C18" s="73">
        <v>416</v>
      </c>
      <c r="D18">
        <v>176</v>
      </c>
      <c r="E18">
        <v>722</v>
      </c>
      <c r="F18" s="95">
        <f t="shared" si="0"/>
        <v>1314</v>
      </c>
      <c r="G18" s="73">
        <v>238</v>
      </c>
      <c r="H18">
        <v>93</v>
      </c>
      <c r="I18">
        <v>427</v>
      </c>
      <c r="J18" s="95">
        <f t="shared" si="1"/>
        <v>758</v>
      </c>
      <c r="K18" s="39">
        <v>219703.81299999999</v>
      </c>
      <c r="L18" s="39">
        <v>83663.666700000002</v>
      </c>
      <c r="M18" s="39">
        <v>300334.68800000002</v>
      </c>
      <c r="N18" s="98">
        <f t="shared" si="2"/>
        <v>603702.16770000011</v>
      </c>
      <c r="O18" s="121"/>
      <c r="P18" s="122"/>
    </row>
    <row r="19" spans="1:16" x14ac:dyDescent="0.2">
      <c r="A19" s="4">
        <v>16</v>
      </c>
      <c r="B19" s="15" t="s">
        <v>19</v>
      </c>
      <c r="C19" s="73">
        <v>1051</v>
      </c>
      <c r="D19">
        <v>315</v>
      </c>
      <c r="E19">
        <v>1162</v>
      </c>
      <c r="F19" s="95">
        <f t="shared" si="0"/>
        <v>2528</v>
      </c>
      <c r="G19" s="73">
        <v>594</v>
      </c>
      <c r="H19">
        <v>176</v>
      </c>
      <c r="I19">
        <v>691</v>
      </c>
      <c r="J19" s="95">
        <f t="shared" si="1"/>
        <v>1461</v>
      </c>
      <c r="K19" s="39">
        <v>489962.87199999997</v>
      </c>
      <c r="L19" s="39">
        <v>121862.856</v>
      </c>
      <c r="M19" s="39">
        <v>417586.60700000002</v>
      </c>
      <c r="N19" s="98">
        <f t="shared" si="2"/>
        <v>1029412.335</v>
      </c>
      <c r="O19" s="121"/>
      <c r="P19" s="122"/>
    </row>
    <row r="20" spans="1:16" x14ac:dyDescent="0.2">
      <c r="A20" s="4">
        <v>17</v>
      </c>
      <c r="B20" s="15" t="s">
        <v>20</v>
      </c>
      <c r="C20" s="73">
        <v>7</v>
      </c>
      <c r="D20">
        <v>7</v>
      </c>
      <c r="E20">
        <v>59</v>
      </c>
      <c r="F20" s="95">
        <f t="shared" si="0"/>
        <v>73</v>
      </c>
      <c r="G20" s="73">
        <v>4</v>
      </c>
      <c r="H20">
        <v>5</v>
      </c>
      <c r="I20">
        <v>33</v>
      </c>
      <c r="J20" s="95">
        <f t="shared" si="1"/>
        <v>42</v>
      </c>
      <c r="K20" s="39">
        <v>2491.4283300000002</v>
      </c>
      <c r="L20" s="39">
        <v>1398.3991699999999</v>
      </c>
      <c r="M20" s="39">
        <v>14760.7417</v>
      </c>
      <c r="N20" s="98">
        <f t="shared" si="2"/>
        <v>18650.569200000002</v>
      </c>
      <c r="O20" s="121"/>
      <c r="P20" s="122"/>
    </row>
    <row r="21" spans="1:16" x14ac:dyDescent="0.2">
      <c r="A21" s="4">
        <v>18</v>
      </c>
      <c r="B21" s="15" t="s">
        <v>21</v>
      </c>
      <c r="C21" s="73">
        <v>73</v>
      </c>
      <c r="D21">
        <v>49</v>
      </c>
      <c r="E21">
        <v>154</v>
      </c>
      <c r="F21" s="95">
        <f t="shared" si="0"/>
        <v>276</v>
      </c>
      <c r="G21" s="73">
        <v>37</v>
      </c>
      <c r="H21">
        <v>24</v>
      </c>
      <c r="I21">
        <v>79</v>
      </c>
      <c r="J21" s="95">
        <f t="shared" si="1"/>
        <v>140</v>
      </c>
      <c r="K21" s="39">
        <v>20576.703300000001</v>
      </c>
      <c r="L21" s="39">
        <v>11551.5942</v>
      </c>
      <c r="M21" s="39">
        <v>36417.181700000001</v>
      </c>
      <c r="N21" s="98">
        <f t="shared" si="2"/>
        <v>68545.479200000002</v>
      </c>
      <c r="O21" s="121"/>
      <c r="P21" s="122"/>
    </row>
    <row r="22" spans="1:16" x14ac:dyDescent="0.2">
      <c r="A22" s="4">
        <v>19</v>
      </c>
      <c r="B22" s="15" t="s">
        <v>22</v>
      </c>
      <c r="C22" s="73">
        <v>73</v>
      </c>
      <c r="D22">
        <v>9</v>
      </c>
      <c r="E22">
        <v>212</v>
      </c>
      <c r="F22" s="95">
        <f t="shared" si="0"/>
        <v>294</v>
      </c>
      <c r="G22" s="73">
        <v>36</v>
      </c>
      <c r="H22">
        <v>5</v>
      </c>
      <c r="I22">
        <v>126</v>
      </c>
      <c r="J22" s="95">
        <f t="shared" si="1"/>
        <v>167</v>
      </c>
      <c r="K22" s="39">
        <v>23377.2608</v>
      </c>
      <c r="L22" s="39">
        <v>2203.39167</v>
      </c>
      <c r="M22" s="39">
        <v>55735.322500000002</v>
      </c>
      <c r="N22" s="98">
        <f t="shared" si="2"/>
        <v>81315.97497000001</v>
      </c>
      <c r="O22" s="121"/>
      <c r="P22" s="122"/>
    </row>
    <row r="23" spans="1:16" x14ac:dyDescent="0.2">
      <c r="A23" s="4">
        <v>20</v>
      </c>
      <c r="B23" s="15" t="s">
        <v>23</v>
      </c>
      <c r="C23" s="73">
        <v>2</v>
      </c>
      <c r="D23">
        <v>10</v>
      </c>
      <c r="E23">
        <v>107</v>
      </c>
      <c r="F23" s="95">
        <f t="shared" si="0"/>
        <v>119</v>
      </c>
      <c r="G23" s="73">
        <v>2</v>
      </c>
      <c r="H23">
        <v>5</v>
      </c>
      <c r="I23">
        <v>77</v>
      </c>
      <c r="J23" s="95">
        <f t="shared" si="1"/>
        <v>84</v>
      </c>
      <c r="K23" s="39">
        <v>1096.5933299999999</v>
      </c>
      <c r="L23" s="39">
        <v>2220.0749999999998</v>
      </c>
      <c r="M23" s="39">
        <v>31610.171699999999</v>
      </c>
      <c r="N23" s="98">
        <f t="shared" si="2"/>
        <v>34926.840029999999</v>
      </c>
      <c r="O23" s="121"/>
      <c r="P23" s="122"/>
    </row>
    <row r="24" spans="1:16" x14ac:dyDescent="0.2">
      <c r="A24" s="4">
        <v>21</v>
      </c>
      <c r="B24" s="15" t="s">
        <v>24</v>
      </c>
      <c r="C24" s="73">
        <v>76</v>
      </c>
      <c r="D24">
        <v>43</v>
      </c>
      <c r="E24">
        <v>280</v>
      </c>
      <c r="F24" s="95">
        <f t="shared" si="0"/>
        <v>399</v>
      </c>
      <c r="G24" s="73">
        <v>41</v>
      </c>
      <c r="H24">
        <v>22</v>
      </c>
      <c r="I24">
        <v>173</v>
      </c>
      <c r="J24" s="95">
        <f t="shared" si="1"/>
        <v>236</v>
      </c>
      <c r="K24" s="39">
        <v>24000.513299999999</v>
      </c>
      <c r="L24" s="39">
        <v>10614.7058</v>
      </c>
      <c r="M24" s="39">
        <v>74049.191699999996</v>
      </c>
      <c r="N24" s="98">
        <f t="shared" si="2"/>
        <v>108664.4108</v>
      </c>
      <c r="O24" s="121"/>
      <c r="P24" s="122"/>
    </row>
    <row r="25" spans="1:16" x14ac:dyDescent="0.2">
      <c r="A25" s="4">
        <v>22</v>
      </c>
      <c r="B25" s="15" t="s">
        <v>25</v>
      </c>
      <c r="C25" s="73">
        <v>137</v>
      </c>
      <c r="D25">
        <v>62</v>
      </c>
      <c r="E25">
        <v>360</v>
      </c>
      <c r="F25" s="95">
        <f t="shared" si="0"/>
        <v>559</v>
      </c>
      <c r="G25" s="73">
        <v>69</v>
      </c>
      <c r="H25">
        <v>34</v>
      </c>
      <c r="I25">
        <v>229</v>
      </c>
      <c r="J25" s="95">
        <f t="shared" si="1"/>
        <v>332</v>
      </c>
      <c r="K25" s="39">
        <v>39700.504999999997</v>
      </c>
      <c r="L25" s="39">
        <v>16774.355</v>
      </c>
      <c r="M25" s="39">
        <v>84709.971699999995</v>
      </c>
      <c r="N25" s="98">
        <f t="shared" si="2"/>
        <v>141184.83169999998</v>
      </c>
      <c r="O25" s="121"/>
      <c r="P25" s="122"/>
    </row>
    <row r="26" spans="1:16" x14ac:dyDescent="0.2">
      <c r="A26" s="4">
        <v>23</v>
      </c>
      <c r="B26" s="15" t="s">
        <v>26</v>
      </c>
      <c r="C26" s="73">
        <v>4</v>
      </c>
      <c r="D26">
        <v>4</v>
      </c>
      <c r="E26">
        <v>184</v>
      </c>
      <c r="F26" s="95">
        <f t="shared" si="0"/>
        <v>192</v>
      </c>
      <c r="G26" s="73">
        <v>2</v>
      </c>
      <c r="H26">
        <v>3</v>
      </c>
      <c r="I26">
        <v>113</v>
      </c>
      <c r="J26" s="95">
        <f t="shared" si="1"/>
        <v>118</v>
      </c>
      <c r="K26" s="39">
        <v>1495.6066699999999</v>
      </c>
      <c r="L26" s="39">
        <v>869.27750000000003</v>
      </c>
      <c r="M26" s="39">
        <v>46567.364999999998</v>
      </c>
      <c r="N26" s="98">
        <f t="shared" si="2"/>
        <v>48932.249169999996</v>
      </c>
      <c r="O26" s="121"/>
      <c r="P26" s="122"/>
    </row>
    <row r="27" spans="1:16" x14ac:dyDescent="0.2">
      <c r="A27" s="4">
        <v>30</v>
      </c>
      <c r="B27" s="15" t="s">
        <v>27</v>
      </c>
      <c r="C27" s="73">
        <v>3233</v>
      </c>
      <c r="D27">
        <v>754</v>
      </c>
      <c r="E27">
        <v>1207</v>
      </c>
      <c r="F27" s="95">
        <f t="shared" si="0"/>
        <v>5194</v>
      </c>
      <c r="G27" s="73">
        <v>1949</v>
      </c>
      <c r="H27">
        <v>443</v>
      </c>
      <c r="I27">
        <v>743</v>
      </c>
      <c r="J27" s="95">
        <f t="shared" si="1"/>
        <v>3135</v>
      </c>
      <c r="K27" s="39">
        <v>1413914.71</v>
      </c>
      <c r="L27" s="39">
        <v>289278.45899999997</v>
      </c>
      <c r="M27" s="39">
        <v>392497.17</v>
      </c>
      <c r="N27" s="98">
        <f>SUM(K27:M27)</f>
        <v>2095690.3389999999</v>
      </c>
      <c r="O27" s="121"/>
      <c r="P27" s="122"/>
    </row>
    <row r="28" spans="1:16" x14ac:dyDescent="0.2">
      <c r="A28" s="1"/>
      <c r="B28" s="61" t="s">
        <v>3</v>
      </c>
      <c r="C28" s="103">
        <f>SUM(C4:C27)</f>
        <v>7105</v>
      </c>
      <c r="D28" s="103">
        <f>SUM(D4:D27)</f>
        <v>2168</v>
      </c>
      <c r="E28" s="103">
        <f>SUM(E4:E27)</f>
        <v>8746</v>
      </c>
      <c r="F28" s="104">
        <f>SUM(F4:F27)</f>
        <v>18019</v>
      </c>
      <c r="G28" s="103">
        <f t="shared" ref="G28:M28" si="3">SUM(G4:G27)</f>
        <v>4131</v>
      </c>
      <c r="H28" s="103">
        <f>SUM(H4:H27)</f>
        <v>1224</v>
      </c>
      <c r="I28" s="103">
        <f t="shared" si="3"/>
        <v>5250</v>
      </c>
      <c r="J28" s="104">
        <f t="shared" si="3"/>
        <v>10605</v>
      </c>
      <c r="K28" s="105">
        <f>SUM(K4:K27)</f>
        <v>3146123.4240269996</v>
      </c>
      <c r="L28" s="105">
        <f>SUM(L4:L27)</f>
        <v>809042.33547699987</v>
      </c>
      <c r="M28" s="105">
        <f t="shared" si="3"/>
        <v>2877371.2829999998</v>
      </c>
      <c r="N28" s="106">
        <f>SUM(N4:N27)</f>
        <v>6832537.0425039986</v>
      </c>
    </row>
    <row r="79" spans="3:11" x14ac:dyDescent="0.2">
      <c r="C79" s="73"/>
      <c r="D79" s="73"/>
      <c r="E79" s="73"/>
      <c r="F79" s="39"/>
      <c r="G79" s="39"/>
      <c r="I79" s="73"/>
      <c r="J79" s="73"/>
      <c r="K79" s="73"/>
    </row>
    <row r="80" spans="3:11" x14ac:dyDescent="0.2">
      <c r="C80" s="73"/>
      <c r="D80" s="73"/>
      <c r="E80" s="73"/>
      <c r="F80" s="39"/>
      <c r="G80" s="39"/>
      <c r="I80" s="73"/>
      <c r="J80" s="73"/>
      <c r="K80" s="73"/>
    </row>
    <row r="81" spans="3:11" x14ac:dyDescent="0.2">
      <c r="C81" s="73"/>
      <c r="D81" s="73"/>
      <c r="E81" s="73"/>
      <c r="F81" s="39"/>
      <c r="G81" s="39"/>
      <c r="I81" s="73"/>
      <c r="J81" s="73"/>
      <c r="K81" s="73"/>
    </row>
    <row r="82" spans="3:11" x14ac:dyDescent="0.2">
      <c r="C82" s="73"/>
      <c r="D82" s="73"/>
      <c r="E82" s="73"/>
      <c r="F82" s="39"/>
      <c r="G82" s="39"/>
      <c r="I82" s="73"/>
      <c r="J82" s="73"/>
      <c r="K82" s="73"/>
    </row>
    <row r="83" spans="3:11" x14ac:dyDescent="0.2">
      <c r="C83" s="73"/>
      <c r="D83" s="73"/>
      <c r="E83" s="73"/>
      <c r="F83" s="39"/>
      <c r="G83" s="39"/>
      <c r="I83" s="73"/>
      <c r="J83" s="73"/>
      <c r="K83" s="73"/>
    </row>
    <row r="84" spans="3:11" x14ac:dyDescent="0.2">
      <c r="C84" s="73"/>
      <c r="D84" s="73"/>
      <c r="E84" s="73"/>
      <c r="F84" s="39"/>
      <c r="G84" s="39"/>
      <c r="I84" s="73"/>
      <c r="J84" s="73"/>
      <c r="K84" s="73"/>
    </row>
    <row r="85" spans="3:11" x14ac:dyDescent="0.2">
      <c r="C85" s="73"/>
      <c r="D85" s="73"/>
      <c r="E85" s="73"/>
      <c r="F85" s="39"/>
      <c r="G85" s="39"/>
      <c r="I85" s="73"/>
      <c r="J85" s="73"/>
      <c r="K85" s="73"/>
    </row>
    <row r="86" spans="3:11" x14ac:dyDescent="0.2">
      <c r="C86" s="73"/>
      <c r="D86" s="73"/>
      <c r="E86" s="73"/>
      <c r="F86" s="39"/>
      <c r="G86" s="39"/>
      <c r="I86" s="73"/>
      <c r="J86" s="73"/>
      <c r="K86" s="73"/>
    </row>
    <row r="87" spans="3:11" x14ac:dyDescent="0.2">
      <c r="C87" s="73"/>
      <c r="D87" s="73"/>
      <c r="E87" s="73"/>
      <c r="F87" s="39"/>
      <c r="G87" s="39"/>
      <c r="I87" s="73"/>
      <c r="J87" s="73"/>
      <c r="K87" s="73"/>
    </row>
    <row r="88" spans="3:11" x14ac:dyDescent="0.2">
      <c r="C88" s="73"/>
      <c r="D88" s="73"/>
      <c r="E88" s="73"/>
      <c r="F88" s="39"/>
      <c r="G88" s="39"/>
      <c r="I88" s="73"/>
      <c r="J88" s="73"/>
      <c r="K88" s="73"/>
    </row>
    <row r="89" spans="3:11" x14ac:dyDescent="0.2">
      <c r="C89" s="73"/>
      <c r="D89" s="73"/>
      <c r="E89" s="73"/>
      <c r="F89" s="39"/>
      <c r="G89" s="39"/>
      <c r="I89" s="73"/>
      <c r="J89" s="73"/>
      <c r="K89" s="73"/>
    </row>
    <row r="90" spans="3:11" x14ac:dyDescent="0.2">
      <c r="C90" s="73"/>
      <c r="D90" s="73"/>
      <c r="E90" s="73"/>
      <c r="F90" s="39"/>
      <c r="G90" s="39"/>
      <c r="I90" s="73"/>
      <c r="J90" s="73"/>
      <c r="K90" s="73"/>
    </row>
    <row r="91" spans="3:11" x14ac:dyDescent="0.2">
      <c r="C91" s="73"/>
      <c r="D91" s="73"/>
      <c r="E91" s="73"/>
      <c r="F91" s="39"/>
      <c r="G91" s="39"/>
      <c r="I91" s="73"/>
      <c r="J91" s="73"/>
      <c r="K91" s="73"/>
    </row>
    <row r="92" spans="3:11" x14ac:dyDescent="0.2">
      <c r="C92" s="73"/>
      <c r="D92" s="73"/>
      <c r="E92" s="73"/>
      <c r="F92" s="39"/>
      <c r="G92" s="39"/>
      <c r="I92" s="73"/>
      <c r="J92" s="73"/>
      <c r="K92" s="73"/>
    </row>
    <row r="93" spans="3:11" x14ac:dyDescent="0.2">
      <c r="C93" s="73"/>
      <c r="D93" s="73"/>
      <c r="E93" s="73"/>
      <c r="F93" s="39"/>
      <c r="G93" s="39"/>
      <c r="I93" s="73"/>
      <c r="J93" s="73"/>
      <c r="K93" s="73"/>
    </row>
    <row r="94" spans="3:11" x14ac:dyDescent="0.2">
      <c r="C94" s="73"/>
      <c r="D94" s="73"/>
      <c r="E94" s="73"/>
      <c r="F94" s="39"/>
      <c r="G94" s="39"/>
      <c r="I94" s="73"/>
      <c r="J94" s="73"/>
      <c r="K94" s="73"/>
    </row>
    <row r="95" spans="3:11" x14ac:dyDescent="0.2">
      <c r="C95" s="73"/>
      <c r="D95" s="73"/>
      <c r="E95" s="73"/>
      <c r="F95" s="39"/>
      <c r="G95" s="39"/>
      <c r="I95" s="73"/>
      <c r="J95" s="73"/>
      <c r="K95" s="73"/>
    </row>
    <row r="96" spans="3:11" x14ac:dyDescent="0.2">
      <c r="C96" s="73"/>
      <c r="D96" s="73"/>
      <c r="E96" s="73"/>
      <c r="F96" s="39"/>
      <c r="G96" s="39"/>
      <c r="I96" s="73"/>
      <c r="J96" s="73"/>
      <c r="K96" s="73"/>
    </row>
    <row r="97" spans="3:11" x14ac:dyDescent="0.2">
      <c r="C97" s="73"/>
      <c r="D97" s="73"/>
      <c r="E97" s="73"/>
      <c r="F97" s="39"/>
      <c r="G97" s="39"/>
      <c r="I97" s="73"/>
      <c r="J97" s="73"/>
      <c r="K97" s="73"/>
    </row>
    <row r="98" spans="3:11" x14ac:dyDescent="0.2">
      <c r="C98" s="73"/>
      <c r="D98" s="73"/>
      <c r="E98" s="73"/>
      <c r="F98" s="39"/>
      <c r="G98" s="39"/>
      <c r="I98" s="73"/>
      <c r="J98" s="73"/>
      <c r="K98" s="73"/>
    </row>
    <row r="99" spans="3:11" x14ac:dyDescent="0.2">
      <c r="C99" s="73"/>
      <c r="D99" s="73"/>
      <c r="E99" s="73"/>
      <c r="F99" s="39"/>
      <c r="G99" s="39"/>
      <c r="I99" s="73"/>
      <c r="J99" s="73"/>
      <c r="K99" s="73"/>
    </row>
    <row r="100" spans="3:11" x14ac:dyDescent="0.2">
      <c r="C100" s="73"/>
      <c r="D100" s="73"/>
      <c r="E100" s="73"/>
      <c r="F100" s="39"/>
      <c r="G100" s="39"/>
      <c r="I100" s="73"/>
      <c r="J100" s="73"/>
      <c r="K100" s="73"/>
    </row>
    <row r="101" spans="3:11" x14ac:dyDescent="0.2">
      <c r="C101" s="73"/>
      <c r="D101" s="73"/>
      <c r="E101" s="73"/>
      <c r="F101" s="39"/>
      <c r="G101" s="39"/>
      <c r="I101" s="73"/>
      <c r="J101" s="73"/>
      <c r="K101" s="73"/>
    </row>
    <row r="102" spans="3:11" x14ac:dyDescent="0.2">
      <c r="C102" s="73"/>
      <c r="D102" s="73"/>
      <c r="E102" s="73"/>
      <c r="F102" s="39"/>
      <c r="I102" s="73"/>
      <c r="J102" s="73"/>
      <c r="K102" s="73"/>
    </row>
    <row r="103" spans="3:11" x14ac:dyDescent="0.2">
      <c r="J103" s="73"/>
      <c r="K103" s="39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K28" sqref="K28"/>
    </sheetView>
  </sheetViews>
  <sheetFormatPr defaultRowHeight="15" x14ac:dyDescent="0.2"/>
  <cols>
    <col min="2" max="2" width="14.109375" customWidth="1"/>
    <col min="6" max="6" width="10" bestFit="1" customWidth="1"/>
    <col min="10" max="10" width="10" bestFit="1" customWidth="1"/>
    <col min="11" max="11" width="16" customWidth="1"/>
  </cols>
  <sheetData>
    <row r="1" spans="1:12" ht="15.75" x14ac:dyDescent="0.25">
      <c r="B1" s="13" t="s">
        <v>108</v>
      </c>
    </row>
    <row r="2" spans="1:12" ht="15.75" x14ac:dyDescent="0.25">
      <c r="C2" s="71" t="s">
        <v>109</v>
      </c>
      <c r="D2" s="2"/>
      <c r="E2" s="2"/>
      <c r="F2" s="3"/>
      <c r="G2" s="71" t="s">
        <v>110</v>
      </c>
      <c r="H2" s="2"/>
      <c r="I2" s="2"/>
      <c r="J2" s="3"/>
      <c r="K2" s="75" t="s">
        <v>55</v>
      </c>
      <c r="L2" s="4"/>
    </row>
    <row r="3" spans="1:12" ht="15.75" x14ac:dyDescent="0.25"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75" t="s">
        <v>56</v>
      </c>
      <c r="L3" s="4"/>
    </row>
    <row r="4" spans="1:12" x14ac:dyDescent="0.2">
      <c r="A4">
        <f>'SFY 09'!A4</f>
        <v>1</v>
      </c>
      <c r="B4" t="str">
        <f>'SFY 09'!B4</f>
        <v>Allegany</v>
      </c>
      <c r="C4" s="124">
        <f>AVERAGE('Jul 12'!C4,'Aug 12'!C4,'Sep 12'!C4,'Oct 12'!C4,'Nov 12'!C4,'Dec 12'!C4,'Jan 13'!C4,'Feb 13'!C4,'Mar 13'!C4,'Apr 13'!C4,'May 13'!C4,'Jun 13'!C4)</f>
        <v>45.833333333333336</v>
      </c>
      <c r="D4" s="20">
        <f>AVERAGE('Jul 12'!D4,'Aug 12'!D4,'Sep 12'!D4,'Oct 12'!D4,'Nov 12'!D4,'Dec 12'!D4,'Jan 13'!D4,'Feb 13'!D4,'Mar 13'!D4,'Apr 13'!D4,'May 13'!D4,'Jun 13'!D4)</f>
        <v>36.25</v>
      </c>
      <c r="E4" s="20">
        <f>AVERAGE('Jul 12'!E4,'Aug 12'!E4,'Sep 12'!E4,'Oct 12'!E4,'Nov 12'!E4,'Dec 12'!E4,'Jan 13'!E4,'Feb 13'!E4,'Mar 13'!E4,'Apr 13'!E4,'May 13'!E4,'Jun 13'!E4)</f>
        <v>162</v>
      </c>
      <c r="F4" s="20">
        <f>SUM(C4:E4)</f>
        <v>244.08333333333334</v>
      </c>
      <c r="G4" s="124">
        <f>AVERAGE('Jul 12'!G4,'Aug 12'!G4,'Sep 12'!G4,'Oct 12'!G4,'Nov 12'!G4,'Dec 12'!G4,'Jan 13'!G4,'Feb 13'!G4,'Mar 13'!G4,'Apr 13'!G4,'May 13'!G4,'Jun 13'!G4)</f>
        <v>25.5</v>
      </c>
      <c r="H4" s="20">
        <f>AVERAGE('Jul 12'!H4,'Aug 12'!H4,'Sep 12'!H4,'Oct 12'!H4,'Nov 12'!H4,'Dec 12'!H4,'Jan 13'!H4,'Feb 13'!H4,'Mar 13'!H4,'Apr 13'!H4,'May 13'!H4,'Jun 13'!H4)</f>
        <v>18.666666666666668</v>
      </c>
      <c r="I4" s="20">
        <f>AVERAGE('Jul 12'!I4,'Aug 12'!I4,'Sep 12'!I4,'Oct 12'!I4,'Nov 12'!I4,'Dec 12'!I4,'Jan 13'!I4,'Feb 13'!I4,'Mar 13'!I4,'Apr 13'!I4,'May 13'!I4,'Jun 13'!I4)</f>
        <v>100.5</v>
      </c>
      <c r="J4" s="20">
        <f>SUM(G4:I4)</f>
        <v>144.66666666666669</v>
      </c>
      <c r="K4" s="39">
        <v>662409.31999999995</v>
      </c>
      <c r="L4" s="121"/>
    </row>
    <row r="5" spans="1:12" x14ac:dyDescent="0.2">
      <c r="A5">
        <f>'SFY 09'!A5</f>
        <v>2</v>
      </c>
      <c r="B5" t="str">
        <f>'SFY 09'!B5</f>
        <v>Anne Arundel</v>
      </c>
      <c r="C5" s="125">
        <f>AVERAGE('Jul 12'!C5,'Aug 12'!C5,'Sep 12'!C5,'Oct 12'!C5,'Nov 12'!C5,'Dec 12'!C5,'Jan 13'!C5,'Feb 13'!C5,'Mar 13'!C5,'Apr 13'!C5,'May 13'!C5,'Jun 13'!C5)</f>
        <v>114.75</v>
      </c>
      <c r="D5" s="10">
        <f>AVERAGE('Jul 12'!D5,'Aug 12'!D5,'Sep 12'!D5,'Oct 12'!D5,'Nov 12'!D5,'Dec 12'!D5,'Jan 13'!D5,'Feb 13'!D5,'Mar 13'!D5,'Apr 13'!D5,'May 13'!D5,'Jun 13'!D5)</f>
        <v>73.5</v>
      </c>
      <c r="E5" s="10">
        <f>AVERAGE('Jul 12'!E5,'Aug 12'!E5,'Sep 12'!E5,'Oct 12'!E5,'Nov 12'!E5,'Dec 12'!E5,'Jan 13'!E5,'Feb 13'!E5,'Mar 13'!E5,'Apr 13'!E5,'May 13'!E5,'Jun 13'!E5)</f>
        <v>265.83333333333331</v>
      </c>
      <c r="F5" s="10">
        <f>SUM(C5:E5)</f>
        <v>454.08333333333331</v>
      </c>
      <c r="G5" s="125">
        <f>AVERAGE('Jul 12'!G5,'Aug 12'!G5,'Sep 12'!G5,'Oct 12'!G5,'Nov 12'!G5,'Dec 12'!G5,'Jan 13'!G5,'Feb 13'!G5,'Mar 13'!G5,'Apr 13'!G5,'May 13'!G5,'Jun 13'!G5)</f>
        <v>66.25</v>
      </c>
      <c r="H5" s="10">
        <f>AVERAGE('Jul 12'!H5,'Aug 12'!H5,'Sep 12'!H5,'Oct 12'!H5,'Nov 12'!H5,'Dec 12'!H5,'Jan 13'!H5,'Feb 13'!H5,'Mar 13'!H5,'Apr 13'!H5,'May 13'!H5,'Jun 13'!H5)</f>
        <v>42.333333333333336</v>
      </c>
      <c r="I5" s="10">
        <f>AVERAGE('Jul 12'!I5,'Aug 12'!I5,'Sep 12'!I5,'Oct 12'!I5,'Nov 12'!I5,'Dec 12'!I5,'Jan 13'!I5,'Feb 13'!I5,'Mar 13'!I5,'Apr 13'!I5,'May 13'!I5,'Jun 13'!I5)</f>
        <v>151.58333333333334</v>
      </c>
      <c r="J5" s="10">
        <f t="shared" ref="J5:J26" si="0">SUM(G5:I5)</f>
        <v>260.16666666666669</v>
      </c>
      <c r="K5" s="39">
        <v>1856959.6900000002</v>
      </c>
      <c r="L5" s="121"/>
    </row>
    <row r="6" spans="1:12" x14ac:dyDescent="0.2">
      <c r="A6">
        <f>'SFY 09'!A6</f>
        <v>3</v>
      </c>
      <c r="B6" t="str">
        <f>'SFY 09'!B6</f>
        <v>Baltimore Co</v>
      </c>
      <c r="C6" s="125">
        <f>AVERAGE('Jul 12'!C6,'Aug 12'!C6,'Sep 12'!C6,'Oct 12'!C6,'Nov 12'!C6,'Dec 12'!C6,'Jan 13'!C6,'Feb 13'!C6,'Mar 13'!C6,'Apr 13'!C6,'May 13'!C6,'Jun 13'!C6)</f>
        <v>1007.1666666666666</v>
      </c>
      <c r="D6" s="10">
        <f>AVERAGE('Jul 12'!D6,'Aug 12'!D6,'Sep 12'!D6,'Oct 12'!D6,'Nov 12'!D6,'Dec 12'!D6,'Jan 13'!D6,'Feb 13'!D6,'Mar 13'!D6,'Apr 13'!D6,'May 13'!D6,'Jun 13'!D6)</f>
        <v>297.75</v>
      </c>
      <c r="E6" s="10">
        <f>AVERAGE('Jul 12'!E6,'Aug 12'!E6,'Sep 12'!E6,'Oct 12'!E6,'Nov 12'!E6,'Dec 12'!E6,'Jan 13'!E6,'Feb 13'!E6,'Mar 13'!E6,'Apr 13'!E6,'May 13'!E6,'Jun 13'!E6)</f>
        <v>1387.5833333333333</v>
      </c>
      <c r="F6" s="10">
        <f t="shared" ref="F6:F26" si="1">SUM(C6:E6)</f>
        <v>2692.5</v>
      </c>
      <c r="G6" s="125">
        <f>AVERAGE('Jul 12'!G6,'Aug 12'!G6,'Sep 12'!G6,'Oct 12'!G6,'Nov 12'!G6,'Dec 12'!G6,'Jan 13'!G6,'Feb 13'!G6,'Mar 13'!G6,'Apr 13'!G6,'May 13'!G6,'Jun 13'!G6)</f>
        <v>573.33333333333337</v>
      </c>
      <c r="H6" s="10">
        <f>AVERAGE('Jul 12'!H6,'Aug 12'!H6,'Sep 12'!H6,'Oct 12'!H6,'Nov 12'!H6,'Dec 12'!H6,'Jan 13'!H6,'Feb 13'!H6,'Mar 13'!H6,'Apr 13'!H6,'May 13'!H6,'Jun 13'!H6)</f>
        <v>173.83333333333334</v>
      </c>
      <c r="I6" s="10">
        <f>AVERAGE('Jul 12'!I6,'Aug 12'!I6,'Sep 12'!I6,'Oct 12'!I6,'Nov 12'!I6,'Dec 12'!I6,'Jan 13'!I6,'Feb 13'!I6,'Mar 13'!I6,'Apr 13'!I6,'May 13'!I6,'Jun 13'!I6)</f>
        <v>829.66666666666663</v>
      </c>
      <c r="J6" s="10">
        <f t="shared" si="0"/>
        <v>1576.8333333333335</v>
      </c>
      <c r="K6" s="39">
        <v>12695776.619999999</v>
      </c>
      <c r="L6" s="121"/>
    </row>
    <row r="7" spans="1:12" x14ac:dyDescent="0.2">
      <c r="A7">
        <f>'SFY 09'!A7</f>
        <v>4</v>
      </c>
      <c r="B7" t="str">
        <f>'SFY 09'!B7</f>
        <v>Calvert</v>
      </c>
      <c r="C7" s="125">
        <f>AVERAGE('Jul 12'!C7,'Aug 12'!C7,'Sep 12'!C7,'Oct 12'!C7,'Nov 12'!C7,'Dec 12'!C7,'Jan 13'!C7,'Feb 13'!C7,'Mar 13'!C7,'Apr 13'!C7,'May 13'!C7,'Jun 13'!C7)</f>
        <v>30.5</v>
      </c>
      <c r="D7" s="10">
        <f>AVERAGE('Jul 12'!D7,'Aug 12'!D7,'Sep 12'!D7,'Oct 12'!D7,'Nov 12'!D7,'Dec 12'!D7,'Jan 13'!D7,'Feb 13'!D7,'Mar 13'!D7,'Apr 13'!D7,'May 13'!D7,'Jun 13'!D7)</f>
        <v>16.583333333333332</v>
      </c>
      <c r="E7" s="10">
        <f>AVERAGE('Jul 12'!E7,'Aug 12'!E7,'Sep 12'!E7,'Oct 12'!E7,'Nov 12'!E7,'Dec 12'!E7,'Jan 13'!E7,'Feb 13'!E7,'Mar 13'!E7,'Apr 13'!E7,'May 13'!E7,'Jun 13'!E7)</f>
        <v>135.08333333333334</v>
      </c>
      <c r="F7" s="10">
        <f t="shared" si="1"/>
        <v>182.16666666666669</v>
      </c>
      <c r="G7" s="125">
        <f>AVERAGE('Jul 12'!G7,'Aug 12'!G7,'Sep 12'!G7,'Oct 12'!G7,'Nov 12'!G7,'Dec 12'!G7,'Jan 13'!G7,'Feb 13'!G7,'Mar 13'!G7,'Apr 13'!G7,'May 13'!G7,'Jun 13'!G7)</f>
        <v>17.5</v>
      </c>
      <c r="H7" s="10">
        <f>AVERAGE('Jul 12'!H7,'Aug 12'!H7,'Sep 12'!H7,'Oct 12'!H7,'Nov 12'!H7,'Dec 12'!H7,'Jan 13'!H7,'Feb 13'!H7,'Mar 13'!H7,'Apr 13'!H7,'May 13'!H7,'Jun 13'!H7)</f>
        <v>8.8333333333333339</v>
      </c>
      <c r="I7" s="10">
        <f>AVERAGE('Jul 12'!I7,'Aug 12'!I7,'Sep 12'!I7,'Oct 12'!I7,'Nov 12'!I7,'Dec 12'!I7,'Jan 13'!I7,'Feb 13'!I7,'Mar 13'!I7,'Apr 13'!I7,'May 13'!I7,'Jun 13'!I7)</f>
        <v>78.25</v>
      </c>
      <c r="J7" s="10">
        <f t="shared" si="0"/>
        <v>104.58333333333334</v>
      </c>
      <c r="K7" s="39">
        <v>722656.95</v>
      </c>
      <c r="L7" s="121"/>
    </row>
    <row r="8" spans="1:12" x14ac:dyDescent="0.2">
      <c r="A8">
        <f>'SFY 09'!A8</f>
        <v>5</v>
      </c>
      <c r="B8" t="str">
        <f>'SFY 09'!B8</f>
        <v>Caroline</v>
      </c>
      <c r="C8" s="125">
        <f>AVERAGE('Jul 12'!C8,'Aug 12'!C8,'Sep 12'!C8,'Oct 12'!C8,'Nov 12'!C8,'Dec 12'!C8,'Jan 13'!C8,'Feb 13'!C8,'Mar 13'!C8,'Apr 13'!C8,'May 13'!C8,'Jun 13'!C8)</f>
        <v>49.416666666666664</v>
      </c>
      <c r="D8" s="10">
        <f>AVERAGE('Jul 12'!D8,'Aug 12'!D8,'Sep 12'!D8,'Oct 12'!D8,'Nov 12'!D8,'Dec 12'!D8,'Jan 13'!D8,'Feb 13'!D8,'Mar 13'!D8,'Apr 13'!D8,'May 13'!D8,'Jun 13'!D8)</f>
        <v>14.75</v>
      </c>
      <c r="E8" s="10">
        <f>AVERAGE('Jul 12'!E8,'Aug 12'!E8,'Sep 12'!E8,'Oct 12'!E8,'Nov 12'!E8,'Dec 12'!E8,'Jan 13'!E8,'Feb 13'!E8,'Mar 13'!E8,'Apr 13'!E8,'May 13'!E8,'Jun 13'!E8)</f>
        <v>103.33333333333333</v>
      </c>
      <c r="F8" s="10">
        <f t="shared" si="1"/>
        <v>167.5</v>
      </c>
      <c r="G8" s="125">
        <f>AVERAGE('Jul 12'!G8,'Aug 12'!G8,'Sep 12'!G8,'Oct 12'!G8,'Nov 12'!G8,'Dec 12'!G8,'Jan 13'!G8,'Feb 13'!G8,'Mar 13'!G8,'Apr 13'!G8,'May 13'!G8,'Jun 13'!G8)</f>
        <v>29.666666666666668</v>
      </c>
      <c r="H8" s="10">
        <f>AVERAGE('Jul 12'!H8,'Aug 12'!H8,'Sep 12'!H8,'Oct 12'!H8,'Nov 12'!H8,'Dec 12'!H8,'Jan 13'!H8,'Feb 13'!H8,'Mar 13'!H8,'Apr 13'!H8,'May 13'!H8,'Jun 13'!H8)</f>
        <v>10.833333333333334</v>
      </c>
      <c r="I8" s="10">
        <f>AVERAGE('Jul 12'!I8,'Aug 12'!I8,'Sep 12'!I8,'Oct 12'!I8,'Nov 12'!I8,'Dec 12'!I8,'Jan 13'!I8,'Feb 13'!I8,'Mar 13'!I8,'Apr 13'!I8,'May 13'!I8,'Jun 13'!I8)</f>
        <v>61.583333333333336</v>
      </c>
      <c r="J8" s="10">
        <f t="shared" si="0"/>
        <v>102.08333333333334</v>
      </c>
      <c r="K8" s="39">
        <v>506257.14999999997</v>
      </c>
      <c r="L8" s="121"/>
    </row>
    <row r="9" spans="1:12" x14ac:dyDescent="0.2">
      <c r="A9">
        <f>'SFY 09'!A9</f>
        <v>6</v>
      </c>
      <c r="B9" t="str">
        <f>'SFY 09'!B9</f>
        <v>Carroll</v>
      </c>
      <c r="C9" s="125">
        <f>AVERAGE('Jul 12'!C9,'Aug 12'!C9,'Sep 12'!C9,'Oct 12'!C9,'Nov 12'!C9,'Dec 12'!C9,'Jan 13'!C9,'Feb 13'!C9,'Mar 13'!C9,'Apr 13'!C9,'May 13'!C9,'Jun 13'!C9)</f>
        <v>32.833333333333336</v>
      </c>
      <c r="D9" s="10">
        <f>AVERAGE('Jul 12'!D9,'Aug 12'!D9,'Sep 12'!D9,'Oct 12'!D9,'Nov 12'!D9,'Dec 12'!D9,'Jan 13'!D9,'Feb 13'!D9,'Mar 13'!D9,'Apr 13'!D9,'May 13'!D9,'Jun 13'!D9)</f>
        <v>39.833333333333336</v>
      </c>
      <c r="E9" s="10">
        <f>AVERAGE('Jul 12'!E9,'Aug 12'!E9,'Sep 12'!E9,'Oct 12'!E9,'Nov 12'!E9,'Dec 12'!E9,'Jan 13'!E9,'Feb 13'!E9,'Mar 13'!E9,'Apr 13'!E9,'May 13'!E9,'Jun 13'!E9)</f>
        <v>196.25</v>
      </c>
      <c r="F9" s="10">
        <f t="shared" si="1"/>
        <v>268.91666666666669</v>
      </c>
      <c r="G9" s="125">
        <f>AVERAGE('Jul 12'!G9,'Aug 12'!G9,'Sep 12'!G9,'Oct 12'!G9,'Nov 12'!G9,'Dec 12'!G9,'Jan 13'!G9,'Feb 13'!G9,'Mar 13'!G9,'Apr 13'!G9,'May 13'!G9,'Jun 13'!G9)</f>
        <v>20.5</v>
      </c>
      <c r="H9" s="10">
        <f>AVERAGE('Jul 12'!H9,'Aug 12'!H9,'Sep 12'!H9,'Oct 12'!H9,'Nov 12'!H9,'Dec 12'!H9,'Jan 13'!H9,'Feb 13'!H9,'Mar 13'!H9,'Apr 13'!H9,'May 13'!H9,'Jun 13'!H9)</f>
        <v>21.583333333333332</v>
      </c>
      <c r="I9" s="10">
        <f>AVERAGE('Jul 12'!I9,'Aug 12'!I9,'Sep 12'!I9,'Oct 12'!I9,'Nov 12'!I9,'Dec 12'!I9,'Jan 13'!I9,'Feb 13'!I9,'Mar 13'!I9,'Apr 13'!I9,'May 13'!I9,'Jun 13'!I9)</f>
        <v>125</v>
      </c>
      <c r="J9" s="10">
        <f t="shared" si="0"/>
        <v>167.08333333333331</v>
      </c>
      <c r="K9" s="39">
        <v>1002611.72</v>
      </c>
      <c r="L9" s="121"/>
    </row>
    <row r="10" spans="1:12" x14ac:dyDescent="0.2">
      <c r="A10">
        <f>'SFY 09'!A10</f>
        <v>7</v>
      </c>
      <c r="B10" t="str">
        <f>'SFY 09'!B10</f>
        <v>Cecil</v>
      </c>
      <c r="C10" s="125">
        <f>AVERAGE('Jul 12'!C10,'Aug 12'!C10,'Sep 12'!C10,'Oct 12'!C10,'Nov 12'!C10,'Dec 12'!C10,'Jan 13'!C10,'Feb 13'!C10,'Mar 13'!C10,'Apr 13'!C10,'May 13'!C10,'Jun 13'!C10)</f>
        <v>110.16666666666667</v>
      </c>
      <c r="D10" s="10">
        <f>AVERAGE('Jul 12'!D10,'Aug 12'!D10,'Sep 12'!D10,'Oct 12'!D10,'Nov 12'!D10,'Dec 12'!D10,'Jan 13'!D10,'Feb 13'!D10,'Mar 13'!D10,'Apr 13'!D10,'May 13'!D10,'Jun 13'!D10)</f>
        <v>56.5</v>
      </c>
      <c r="E10" s="10">
        <f>AVERAGE('Jul 12'!E10,'Aug 12'!E10,'Sep 12'!E10,'Oct 12'!E10,'Nov 12'!E10,'Dec 12'!E10,'Jan 13'!E10,'Feb 13'!E10,'Mar 13'!E10,'Apr 13'!E10,'May 13'!E10,'Jun 13'!E10)</f>
        <v>136.5</v>
      </c>
      <c r="F10" s="10">
        <f t="shared" si="1"/>
        <v>303.16666666666669</v>
      </c>
      <c r="G10" s="125">
        <f>AVERAGE('Jul 12'!G10,'Aug 12'!G10,'Sep 12'!G10,'Oct 12'!G10,'Nov 12'!G10,'Dec 12'!G10,'Jan 13'!G10,'Feb 13'!G10,'Mar 13'!G10,'Apr 13'!G10,'May 13'!G10,'Jun 13'!G10)</f>
        <v>62</v>
      </c>
      <c r="H10" s="10">
        <f>AVERAGE('Jul 12'!H10,'Aug 12'!H10,'Sep 12'!H10,'Oct 12'!H10,'Nov 12'!H10,'Dec 12'!H10,'Jan 13'!H10,'Feb 13'!H10,'Mar 13'!H10,'Apr 13'!H10,'May 13'!H10,'Jun 13'!H10)</f>
        <v>31.25</v>
      </c>
      <c r="I10" s="10">
        <f>AVERAGE('Jul 12'!I10,'Aug 12'!I10,'Sep 12'!I10,'Oct 12'!I10,'Nov 12'!I10,'Dec 12'!I10,'Jan 13'!I10,'Feb 13'!I10,'Mar 13'!I10,'Apr 13'!I10,'May 13'!I10,'Jun 13'!I10)</f>
        <v>80.416666666666671</v>
      </c>
      <c r="J10" s="10">
        <f t="shared" si="0"/>
        <v>173.66666666666669</v>
      </c>
      <c r="K10" s="39">
        <v>1164182.4900000002</v>
      </c>
      <c r="L10" s="121"/>
    </row>
    <row r="11" spans="1:12" x14ac:dyDescent="0.2">
      <c r="A11">
        <f>'SFY 09'!A11</f>
        <v>8</v>
      </c>
      <c r="B11" t="str">
        <f>'SFY 09'!B11</f>
        <v>Charles</v>
      </c>
      <c r="C11" s="125">
        <f>AVERAGE('Jul 12'!C11,'Aug 12'!C11,'Sep 12'!C11,'Oct 12'!C11,'Nov 12'!C11,'Dec 12'!C11,'Jan 13'!C11,'Feb 13'!C11,'Mar 13'!C11,'Apr 13'!C11,'May 13'!C11,'Jun 13'!C11)</f>
        <v>140.66666666666666</v>
      </c>
      <c r="D11" s="10">
        <f>AVERAGE('Jul 12'!D11,'Aug 12'!D11,'Sep 12'!D11,'Oct 12'!D11,'Nov 12'!D11,'Dec 12'!D11,'Jan 13'!D11,'Feb 13'!D11,'Mar 13'!D11,'Apr 13'!D11,'May 13'!D11,'Jun 13'!D11)</f>
        <v>21.166666666666668</v>
      </c>
      <c r="E11" s="10">
        <f>AVERAGE('Jul 12'!E11,'Aug 12'!E11,'Sep 12'!E11,'Oct 12'!E11,'Nov 12'!E11,'Dec 12'!E11,'Jan 13'!E11,'Feb 13'!E11,'Mar 13'!E11,'Apr 13'!E11,'May 13'!E11,'Jun 13'!E11)</f>
        <v>285.75</v>
      </c>
      <c r="F11" s="10">
        <f t="shared" si="1"/>
        <v>447.58333333333331</v>
      </c>
      <c r="G11" s="125">
        <f>AVERAGE('Jul 12'!G11,'Aug 12'!G11,'Sep 12'!G11,'Oct 12'!G11,'Nov 12'!G11,'Dec 12'!G11,'Jan 13'!G11,'Feb 13'!G11,'Mar 13'!G11,'Apr 13'!G11,'May 13'!G11,'Jun 13'!G11)</f>
        <v>81.25</v>
      </c>
      <c r="H11" s="10">
        <f>AVERAGE('Jul 12'!H11,'Aug 12'!H11,'Sep 12'!H11,'Oct 12'!H11,'Nov 12'!H11,'Dec 12'!H11,'Jan 13'!H11,'Feb 13'!H11,'Mar 13'!H11,'Apr 13'!H11,'May 13'!H11,'Jun 13'!H11)</f>
        <v>12.833333333333334</v>
      </c>
      <c r="I11" s="10">
        <f>AVERAGE('Jul 12'!I11,'Aug 12'!I11,'Sep 12'!I11,'Oct 12'!I11,'Nov 12'!I11,'Dec 12'!I11,'Jan 13'!I11,'Feb 13'!I11,'Mar 13'!I11,'Apr 13'!I11,'May 13'!I11,'Jun 13'!I11)</f>
        <v>175.16666666666666</v>
      </c>
      <c r="J11" s="10">
        <f t="shared" si="0"/>
        <v>269.25</v>
      </c>
      <c r="K11" s="39">
        <v>1992453.7499999998</v>
      </c>
      <c r="L11" s="121"/>
    </row>
    <row r="12" spans="1:12" x14ac:dyDescent="0.2">
      <c r="A12">
        <f>'SFY 09'!A12</f>
        <v>9</v>
      </c>
      <c r="B12" t="str">
        <f>'SFY 09'!B12</f>
        <v>Dorcester</v>
      </c>
      <c r="C12" s="125">
        <f>AVERAGE('Jul 12'!C12,'Aug 12'!C12,'Sep 12'!C12,'Oct 12'!C12,'Nov 12'!C12,'Dec 12'!C12,'Jan 13'!C12,'Feb 13'!C12,'Mar 13'!C12,'Apr 13'!C12,'May 13'!C12,'Jun 13'!C12)</f>
        <v>35.166666666666664</v>
      </c>
      <c r="D12" s="10">
        <f>AVERAGE('Jul 12'!D12,'Aug 12'!D12,'Sep 12'!D12,'Oct 12'!D12,'Nov 12'!D12,'Dec 12'!D12,'Jan 13'!D12,'Feb 13'!D12,'Mar 13'!D12,'Apr 13'!D12,'May 13'!D12,'Jun 13'!D12)</f>
        <v>20.416666666666668</v>
      </c>
      <c r="E12" s="10">
        <f>AVERAGE('Jul 12'!E12,'Aug 12'!E12,'Sep 12'!E12,'Oct 12'!E12,'Nov 12'!E12,'Dec 12'!E12,'Jan 13'!E12,'Feb 13'!E12,'Mar 13'!E12,'Apr 13'!E12,'May 13'!E12,'Jun 13'!E12)</f>
        <v>162.08333333333334</v>
      </c>
      <c r="F12" s="10">
        <f t="shared" si="1"/>
        <v>217.66666666666669</v>
      </c>
      <c r="G12" s="125">
        <f>AVERAGE('Jul 12'!G12,'Aug 12'!G12,'Sep 12'!G12,'Oct 12'!G12,'Nov 12'!G12,'Dec 12'!G12,'Jan 13'!G12,'Feb 13'!G12,'Mar 13'!G12,'Apr 13'!G12,'May 13'!G12,'Jun 13'!G12)</f>
        <v>20.25</v>
      </c>
      <c r="H12" s="10">
        <f>AVERAGE('Jul 12'!H12,'Aug 12'!H12,'Sep 12'!H12,'Oct 12'!H12,'Nov 12'!H12,'Dec 12'!H12,'Jan 13'!H12,'Feb 13'!H12,'Mar 13'!H12,'Apr 13'!H12,'May 13'!H12,'Jun 13'!H12)</f>
        <v>12.083333333333334</v>
      </c>
      <c r="I12" s="10">
        <f>AVERAGE('Jul 12'!I12,'Aug 12'!I12,'Sep 12'!I12,'Oct 12'!I12,'Nov 12'!I12,'Dec 12'!I12,'Jan 13'!I12,'Feb 13'!I12,'Mar 13'!I12,'Apr 13'!I12,'May 13'!I12,'Jun 13'!I12)</f>
        <v>101.91666666666667</v>
      </c>
      <c r="J12" s="10">
        <f t="shared" si="0"/>
        <v>134.25</v>
      </c>
      <c r="K12" s="39">
        <v>650933.59000000008</v>
      </c>
      <c r="L12" s="121"/>
    </row>
    <row r="13" spans="1:12" x14ac:dyDescent="0.2">
      <c r="A13">
        <f>'SFY 09'!A13</f>
        <v>10</v>
      </c>
      <c r="B13" t="str">
        <f>'SFY 09'!B13</f>
        <v>Frederick</v>
      </c>
      <c r="C13" s="125">
        <f>AVERAGE('Jul 12'!C13,'Aug 12'!C13,'Sep 12'!C13,'Oct 12'!C13,'Nov 12'!C13,'Dec 12'!C13,'Jan 13'!C13,'Feb 13'!C13,'Mar 13'!C13,'Apr 13'!C13,'May 13'!C13,'Jun 13'!C13)</f>
        <v>107.25</v>
      </c>
      <c r="D13" s="10">
        <f>AVERAGE('Jul 12'!D13,'Aug 12'!D13,'Sep 12'!D13,'Oct 12'!D13,'Nov 12'!D13,'Dec 12'!D13,'Jan 13'!D13,'Feb 13'!D13,'Mar 13'!D13,'Apr 13'!D13,'May 13'!D13,'Jun 13'!D13)</f>
        <v>37.25</v>
      </c>
      <c r="E13" s="10">
        <f>AVERAGE('Jul 12'!E13,'Aug 12'!E13,'Sep 12'!E13,'Oct 12'!E13,'Nov 12'!E13,'Dec 12'!E13,'Jan 13'!E13,'Feb 13'!E13,'Mar 13'!E13,'Apr 13'!E13,'May 13'!E13,'Jun 13'!E13)</f>
        <v>240.66666666666666</v>
      </c>
      <c r="F13" s="10">
        <f t="shared" si="1"/>
        <v>385.16666666666663</v>
      </c>
      <c r="G13" s="125">
        <f>AVERAGE('Jul 12'!G13,'Aug 12'!G13,'Sep 12'!G13,'Oct 12'!G13,'Nov 12'!G13,'Dec 12'!G13,'Jan 13'!G13,'Feb 13'!G13,'Mar 13'!G13,'Apr 13'!G13,'May 13'!G13,'Jun 13'!G13)</f>
        <v>59.333333333333336</v>
      </c>
      <c r="H13" s="10">
        <f>AVERAGE('Jul 12'!H13,'Aug 12'!H13,'Sep 12'!H13,'Oct 12'!H13,'Nov 12'!H13,'Dec 12'!H13,'Jan 13'!H13,'Feb 13'!H13,'Mar 13'!H13,'Apr 13'!H13,'May 13'!H13,'Jun 13'!H13)</f>
        <v>21.333333333333332</v>
      </c>
      <c r="I13" s="10">
        <f>AVERAGE('Jul 12'!I13,'Aug 12'!I13,'Sep 12'!I13,'Oct 12'!I13,'Nov 12'!I13,'Dec 12'!I13,'Jan 13'!I13,'Feb 13'!I13,'Mar 13'!I13,'Apr 13'!I13,'May 13'!I13,'Jun 13'!I13)</f>
        <v>143.75</v>
      </c>
      <c r="J13" s="10">
        <f t="shared" si="0"/>
        <v>224.41666666666669</v>
      </c>
      <c r="K13" s="39">
        <v>1387669.42</v>
      </c>
      <c r="L13" s="121"/>
    </row>
    <row r="14" spans="1:12" x14ac:dyDescent="0.2">
      <c r="A14">
        <f>'SFY 09'!A14</f>
        <v>11</v>
      </c>
      <c r="B14" t="str">
        <f>'SFY 09'!B14</f>
        <v>Garrett</v>
      </c>
      <c r="C14" s="125">
        <f>AVERAGE('Jul 12'!C14,'Aug 12'!C14,'Sep 12'!C14,'Oct 12'!C14,'Nov 12'!C14,'Dec 12'!C14,'Jan 13'!C14,'Feb 13'!C14,'Mar 13'!C14,'Apr 13'!C14,'May 13'!C14,'Jun 13'!C14)</f>
        <v>2.5</v>
      </c>
      <c r="D14" s="10">
        <f>AVERAGE('Jul 12'!D14,'Aug 12'!D14,'Sep 12'!D14,'Oct 12'!D14,'Nov 12'!D14,'Dec 12'!D14,'Jan 13'!D14,'Feb 13'!D14,'Mar 13'!D14,'Apr 13'!D14,'May 13'!D14,'Jun 13'!D14)</f>
        <v>4.583333333333333</v>
      </c>
      <c r="E14" s="10">
        <f>AVERAGE('Jul 12'!E14,'Aug 12'!E14,'Sep 12'!E14,'Oct 12'!E14,'Nov 12'!E14,'Dec 12'!E14,'Jan 13'!E14,'Feb 13'!E14,'Mar 13'!E14,'Apr 13'!E14,'May 13'!E14,'Jun 13'!E14)</f>
        <v>30.583333333333332</v>
      </c>
      <c r="F14" s="10">
        <f t="shared" si="1"/>
        <v>37.666666666666664</v>
      </c>
      <c r="G14" s="125">
        <f>AVERAGE('Jul 12'!G14,'Aug 12'!G14,'Sep 12'!G14,'Oct 12'!G14,'Nov 12'!G14,'Dec 12'!G14,'Jan 13'!G14,'Feb 13'!G14,'Mar 13'!G14,'Apr 13'!G14,'May 13'!G14,'Jun 13'!G14)</f>
        <v>1.8333333333333333</v>
      </c>
      <c r="H14" s="10">
        <f>AVERAGE('Jul 12'!H14,'Aug 12'!H14,'Sep 12'!H14,'Oct 12'!H14,'Nov 12'!H14,'Dec 12'!H14,'Jan 13'!H14,'Feb 13'!H14,'Mar 13'!H14,'Apr 13'!H14,'May 13'!H14,'Jun 13'!H14)</f>
        <v>3.3333333333333335</v>
      </c>
      <c r="I14" s="10">
        <f>AVERAGE('Jul 12'!I14,'Aug 12'!I14,'Sep 12'!I14,'Oct 12'!I14,'Nov 12'!I14,'Dec 12'!I14,'Jan 13'!I14,'Feb 13'!I14,'Mar 13'!I14,'Apr 13'!I14,'May 13'!I14,'Jun 13'!I14)</f>
        <v>20.583333333333332</v>
      </c>
      <c r="J14" s="10">
        <f t="shared" si="0"/>
        <v>25.75</v>
      </c>
      <c r="K14" s="39">
        <v>73957.10000000002</v>
      </c>
      <c r="L14" s="121"/>
    </row>
    <row r="15" spans="1:12" x14ac:dyDescent="0.2">
      <c r="A15">
        <f>'SFY 09'!A15</f>
        <v>12</v>
      </c>
      <c r="B15" t="str">
        <f>'SFY 09'!B15</f>
        <v>Harford</v>
      </c>
      <c r="C15" s="125">
        <f>AVERAGE('Jul 12'!C15,'Aug 12'!C15,'Sep 12'!C15,'Oct 12'!C15,'Nov 12'!C15,'Dec 12'!C15,'Jan 13'!C15,'Feb 13'!C15,'Mar 13'!C15,'Apr 13'!C15,'May 13'!C15,'Jun 13'!C15)</f>
        <v>127.5</v>
      </c>
      <c r="D15" s="10">
        <f>AVERAGE('Jul 12'!D15,'Aug 12'!D15,'Sep 12'!D15,'Oct 12'!D15,'Nov 12'!D15,'Dec 12'!D15,'Jan 13'!D15,'Feb 13'!D15,'Mar 13'!D15,'Apr 13'!D15,'May 13'!D15,'Jun 13'!D15)</f>
        <v>122.41666666666667</v>
      </c>
      <c r="E15" s="10">
        <f>AVERAGE('Jul 12'!E15,'Aug 12'!E15,'Sep 12'!E15,'Oct 12'!E15,'Nov 12'!E15,'Dec 12'!E15,'Jan 13'!E15,'Feb 13'!E15,'Mar 13'!E15,'Apr 13'!E15,'May 13'!E15,'Jun 13'!E15)</f>
        <v>317.83333333333331</v>
      </c>
      <c r="F15" s="10">
        <f t="shared" si="1"/>
        <v>567.75</v>
      </c>
      <c r="G15" s="125">
        <f>AVERAGE('Jul 12'!G15,'Aug 12'!G15,'Sep 12'!G15,'Oct 12'!G15,'Nov 12'!G15,'Dec 12'!G15,'Jan 13'!G15,'Feb 13'!G15,'Mar 13'!G15,'Apr 13'!G15,'May 13'!G15,'Jun 13'!G15)</f>
        <v>72.25</v>
      </c>
      <c r="H15" s="10">
        <f>AVERAGE('Jul 12'!H15,'Aug 12'!H15,'Sep 12'!H15,'Oct 12'!H15,'Nov 12'!H15,'Dec 12'!H15,'Jan 13'!H15,'Feb 13'!H15,'Mar 13'!H15,'Apr 13'!H15,'May 13'!H15,'Jun 13'!H15)</f>
        <v>63.75</v>
      </c>
      <c r="I15" s="10">
        <f>AVERAGE('Jul 12'!I15,'Aug 12'!I15,'Sep 12'!I15,'Oct 12'!I15,'Nov 12'!I15,'Dec 12'!I15,'Jan 13'!I15,'Feb 13'!I15,'Mar 13'!I15,'Apr 13'!I15,'May 13'!I15,'Jun 13'!I15)</f>
        <v>191.75</v>
      </c>
      <c r="J15" s="10">
        <f t="shared" si="0"/>
        <v>327.75</v>
      </c>
      <c r="K15" s="39">
        <v>2232736.5499999998</v>
      </c>
      <c r="L15" s="121"/>
    </row>
    <row r="16" spans="1:12" x14ac:dyDescent="0.2">
      <c r="A16">
        <f>'SFY 09'!A16</f>
        <v>13</v>
      </c>
      <c r="B16" t="str">
        <f>'SFY 09'!B16</f>
        <v>Howard</v>
      </c>
      <c r="C16" s="125">
        <f>AVERAGE('Jul 12'!C16,'Aug 12'!C16,'Sep 12'!C16,'Oct 12'!C16,'Nov 12'!C16,'Dec 12'!C16,'Jan 13'!C16,'Feb 13'!C16,'Mar 13'!C16,'Apr 13'!C16,'May 13'!C16,'Jun 13'!C16)</f>
        <v>249.91666666666666</v>
      </c>
      <c r="D16" s="10">
        <f>AVERAGE('Jul 12'!D16,'Aug 12'!D16,'Sep 12'!D16,'Oct 12'!D16,'Nov 12'!D16,'Dec 12'!D16,'Jan 13'!D16,'Feb 13'!D16,'Mar 13'!D16,'Apr 13'!D16,'May 13'!D16,'Jun 13'!D16)</f>
        <v>52.25</v>
      </c>
      <c r="E16" s="10">
        <f>AVERAGE('Jul 12'!E16,'Aug 12'!E16,'Sep 12'!E16,'Oct 12'!E16,'Nov 12'!E16,'Dec 12'!E16,'Jan 13'!E16,'Feb 13'!E16,'Mar 13'!E16,'Apr 13'!E16,'May 13'!E16,'Jun 13'!E16)</f>
        <v>326.41666666666669</v>
      </c>
      <c r="F16" s="10">
        <f t="shared" si="1"/>
        <v>628.58333333333326</v>
      </c>
      <c r="G16" s="125">
        <f>AVERAGE('Jul 12'!G16,'Aug 12'!G16,'Sep 12'!G16,'Oct 12'!G16,'Nov 12'!G16,'Dec 12'!G16,'Jan 13'!G16,'Feb 13'!G16,'Mar 13'!G16,'Apr 13'!G16,'May 13'!G16,'Jun 13'!G16)</f>
        <v>146.58333333333334</v>
      </c>
      <c r="H16" s="10">
        <f>AVERAGE('Jul 12'!H16,'Aug 12'!H16,'Sep 12'!H16,'Oct 12'!H16,'Nov 12'!H16,'Dec 12'!H16,'Jan 13'!H16,'Feb 13'!H16,'Mar 13'!H16,'Apr 13'!H16,'May 13'!H16,'Jun 13'!H16)</f>
        <v>27.75</v>
      </c>
      <c r="I16" s="10">
        <f>AVERAGE('Jul 12'!I16,'Aug 12'!I16,'Sep 12'!I16,'Oct 12'!I16,'Nov 12'!I16,'Dec 12'!I16,'Jan 13'!I16,'Feb 13'!I16,'Mar 13'!I16,'Apr 13'!I16,'May 13'!I16,'Jun 13'!I16)</f>
        <v>182.16666666666666</v>
      </c>
      <c r="J16" s="10">
        <f t="shared" si="0"/>
        <v>356.5</v>
      </c>
      <c r="K16" s="39">
        <v>3982211.6700000004</v>
      </c>
      <c r="L16" s="121"/>
    </row>
    <row r="17" spans="1:12" x14ac:dyDescent="0.2">
      <c r="A17">
        <f>'SFY 09'!A17</f>
        <v>14</v>
      </c>
      <c r="B17" t="str">
        <f>'SFY 09'!B17</f>
        <v>Kent</v>
      </c>
      <c r="C17" s="125">
        <f>AVERAGE('Jul 12'!C17,'Aug 12'!C17,'Sep 12'!C17,'Oct 12'!C17,'Nov 12'!C17,'Dec 12'!C17,'Jan 13'!C17,'Feb 13'!C17,'Mar 13'!C17,'Apr 13'!C17,'May 13'!C17,'Jun 13'!C17)</f>
        <v>14.083333333333334</v>
      </c>
      <c r="D17" s="10">
        <f>AVERAGE('Jul 12'!D17,'Aug 12'!D17,'Sep 12'!D17,'Oct 12'!D17,'Nov 12'!D17,'Dec 12'!D17,'Jan 13'!D17,'Feb 13'!D17,'Mar 13'!D17,'Apr 13'!D17,'May 13'!D17,'Jun 13'!D17)</f>
        <v>13.583333333333334</v>
      </c>
      <c r="E17" s="10">
        <f>AVERAGE('Jul 12'!E17,'Aug 12'!E17,'Sep 12'!E17,'Oct 12'!E17,'Nov 12'!E17,'Dec 12'!E17,'Jan 13'!E17,'Feb 13'!E17,'Mar 13'!E17,'Apr 13'!E17,'May 13'!E17,'Jun 13'!E17)</f>
        <v>34.916666666666664</v>
      </c>
      <c r="F17" s="10">
        <f t="shared" si="1"/>
        <v>62.583333333333329</v>
      </c>
      <c r="G17" s="125">
        <f>AVERAGE('Jul 12'!G17,'Aug 12'!G17,'Sep 12'!G17,'Oct 12'!G17,'Nov 12'!G17,'Dec 12'!G17,'Jan 13'!G17,'Feb 13'!G17,'Mar 13'!G17,'Apr 13'!G17,'May 13'!G17,'Jun 13'!G17)</f>
        <v>7.583333333333333</v>
      </c>
      <c r="H17" s="10">
        <f>AVERAGE('Jul 12'!H17,'Aug 12'!H17,'Sep 12'!H17,'Oct 12'!H17,'Nov 12'!H17,'Dec 12'!H17,'Jan 13'!H17,'Feb 13'!H17,'Mar 13'!H17,'Apr 13'!H17,'May 13'!H17,'Jun 13'!H17)</f>
        <v>7.666666666666667</v>
      </c>
      <c r="I17" s="10">
        <f>AVERAGE('Jul 12'!I17,'Aug 12'!I17,'Sep 12'!I17,'Oct 12'!I17,'Nov 12'!I17,'Dec 12'!I17,'Jan 13'!I17,'Feb 13'!I17,'Mar 13'!I17,'Apr 13'!I17,'May 13'!I17,'Jun 13'!I17)</f>
        <v>21</v>
      </c>
      <c r="J17" s="10">
        <f t="shared" si="0"/>
        <v>36.25</v>
      </c>
      <c r="K17" s="39">
        <v>140885.01999999999</v>
      </c>
      <c r="L17" s="121"/>
    </row>
    <row r="18" spans="1:12" x14ac:dyDescent="0.2">
      <c r="A18">
        <f>'SFY 09'!A18</f>
        <v>15</v>
      </c>
      <c r="B18" t="str">
        <f>'SFY 09'!B18</f>
        <v>Montgomery</v>
      </c>
      <c r="C18" s="125">
        <f>AVERAGE('Jul 12'!C18,'Aug 12'!C18,'Sep 12'!C18,'Oct 12'!C18,'Nov 12'!C18,'Dec 12'!C18,'Jan 13'!C18,'Feb 13'!C18,'Mar 13'!C18,'Apr 13'!C18,'May 13'!C18,'Jun 13'!C18)</f>
        <v>438.66666666666669</v>
      </c>
      <c r="D18" s="10">
        <f>AVERAGE('Jul 12'!D18,'Aug 12'!D18,'Sep 12'!D18,'Oct 12'!D18,'Nov 12'!D18,'Dec 12'!D18,'Jan 13'!D18,'Feb 13'!D18,'Mar 13'!D18,'Apr 13'!D18,'May 13'!D18,'Jun 13'!D18)</f>
        <v>184.75</v>
      </c>
      <c r="E18" s="10">
        <f>AVERAGE('Jul 12'!E18,'Aug 12'!E18,'Sep 12'!E18,'Oct 12'!E18,'Nov 12'!E18,'Dec 12'!E18,'Jan 13'!E18,'Feb 13'!E18,'Mar 13'!E18,'Apr 13'!E18,'May 13'!E18,'Jun 13'!E18)</f>
        <v>558.91666666666663</v>
      </c>
      <c r="F18" s="10">
        <f t="shared" si="1"/>
        <v>1182.3333333333335</v>
      </c>
      <c r="G18" s="125">
        <f>AVERAGE('Jul 12'!G18,'Aug 12'!G18,'Sep 12'!G18,'Oct 12'!G18,'Nov 12'!G18,'Dec 12'!G18,'Jan 13'!G18,'Feb 13'!G18,'Mar 13'!G18,'Apr 13'!G18,'May 13'!G18,'Jun 13'!G18)</f>
        <v>252</v>
      </c>
      <c r="H18" s="10">
        <f>AVERAGE('Jul 12'!H18,'Aug 12'!H18,'Sep 12'!H18,'Oct 12'!H18,'Nov 12'!H18,'Dec 12'!H18,'Jan 13'!H18,'Feb 13'!H18,'Mar 13'!H18,'Apr 13'!H18,'May 13'!H18,'Jun 13'!H18)</f>
        <v>94.916666666666671</v>
      </c>
      <c r="I18" s="10">
        <f>AVERAGE('Jul 12'!I18,'Aug 12'!I18,'Sep 12'!I18,'Oct 12'!I18,'Nov 12'!I18,'Dec 12'!I18,'Jan 13'!I18,'Feb 13'!I18,'Mar 13'!I18,'Apr 13'!I18,'May 13'!I18,'Jun 13'!I18)</f>
        <v>337.75</v>
      </c>
      <c r="J18" s="10">
        <f t="shared" si="0"/>
        <v>684.66666666666674</v>
      </c>
      <c r="K18" s="39">
        <v>6156671.7999999998</v>
      </c>
      <c r="L18" s="121"/>
    </row>
    <row r="19" spans="1:12" x14ac:dyDescent="0.2">
      <c r="A19">
        <f>'SFY 09'!A19</f>
        <v>16</v>
      </c>
      <c r="B19" t="str">
        <f>'SFY 09'!B19</f>
        <v>Prince George's</v>
      </c>
      <c r="C19" s="125">
        <f>AVERAGE('Jul 12'!C19,'Aug 12'!C19,'Sep 12'!C19,'Oct 12'!C19,'Nov 12'!C19,'Dec 12'!C19,'Jan 13'!C19,'Feb 13'!C19,'Mar 13'!C19,'Apr 13'!C19,'May 13'!C19,'Jun 13'!C19)</f>
        <v>1086.8333333333333</v>
      </c>
      <c r="D19" s="10">
        <f>AVERAGE('Jul 12'!D19,'Aug 12'!D19,'Sep 12'!D19,'Oct 12'!D19,'Nov 12'!D19,'Dec 12'!D19,'Jan 13'!D19,'Feb 13'!D19,'Mar 13'!D19,'Apr 13'!D19,'May 13'!D19,'Jun 13'!D19)</f>
        <v>272.5</v>
      </c>
      <c r="E19" s="10">
        <f>AVERAGE('Jul 12'!E19,'Aug 12'!E19,'Sep 12'!E19,'Oct 12'!E19,'Nov 12'!E19,'Dec 12'!E19,'Jan 13'!E19,'Feb 13'!E19,'Mar 13'!E19,'Apr 13'!E19,'May 13'!E19,'Jun 13'!E19)</f>
        <v>966</v>
      </c>
      <c r="F19" s="10">
        <f t="shared" si="1"/>
        <v>2325.333333333333</v>
      </c>
      <c r="G19" s="125">
        <f>AVERAGE('Jul 12'!G19,'Aug 12'!G19,'Sep 12'!G19,'Oct 12'!G19,'Nov 12'!G19,'Dec 12'!G19,'Jan 13'!G19,'Feb 13'!G19,'Mar 13'!G19,'Apr 13'!G19,'May 13'!G19,'Jun 13'!G19)</f>
        <v>612.58333333333337</v>
      </c>
      <c r="H19" s="10">
        <f>AVERAGE('Jul 12'!H19,'Aug 12'!H19,'Sep 12'!H19,'Oct 12'!H19,'Nov 12'!H19,'Dec 12'!H19,'Jan 13'!H19,'Feb 13'!H19,'Mar 13'!H19,'Apr 13'!H19,'May 13'!H19,'Jun 13'!H19)</f>
        <v>154</v>
      </c>
      <c r="I19" s="10">
        <f>AVERAGE('Jul 12'!I19,'Aug 12'!I19,'Sep 12'!I19,'Oct 12'!I19,'Nov 12'!I19,'Dec 12'!I19,'Jan 13'!I19,'Feb 13'!I19,'Mar 13'!I19,'Apr 13'!I19,'May 13'!I19,'Jun 13'!I19)</f>
        <v>564.33333333333337</v>
      </c>
      <c r="J19" s="10">
        <f t="shared" si="0"/>
        <v>1330.9166666666667</v>
      </c>
      <c r="K19" s="39">
        <v>10730844.73</v>
      </c>
      <c r="L19" s="121"/>
    </row>
    <row r="20" spans="1:12" x14ac:dyDescent="0.2">
      <c r="A20">
        <f>'SFY 09'!A20</f>
        <v>17</v>
      </c>
      <c r="B20" t="str">
        <f>'SFY 09'!B20</f>
        <v>Queen Anne's</v>
      </c>
      <c r="C20" s="125">
        <f>AVERAGE('Jul 12'!C20,'Aug 12'!C20,'Sep 12'!C20,'Oct 12'!C20,'Nov 12'!C20,'Dec 12'!C20,'Jan 13'!C20,'Feb 13'!C20,'Mar 13'!C20,'Apr 13'!C20,'May 13'!C20,'Jun 13'!C20)</f>
        <v>9.8333333333333339</v>
      </c>
      <c r="D20" s="10">
        <f>AVERAGE('Jul 12'!D20,'Aug 12'!D20,'Sep 12'!D20,'Oct 12'!D20,'Nov 12'!D20,'Dec 12'!D20,'Jan 13'!D20,'Feb 13'!D20,'Mar 13'!D20,'Apr 13'!D20,'May 13'!D20,'Jun 13'!D20)</f>
        <v>7.416666666666667</v>
      </c>
      <c r="E20" s="10">
        <f>AVERAGE('Jul 12'!E20,'Aug 12'!E20,'Sep 12'!E20,'Oct 12'!E20,'Nov 12'!E20,'Dec 12'!E20,'Jan 13'!E20,'Feb 13'!E20,'Mar 13'!E20,'Apr 13'!E20,'May 13'!E20,'Jun 13'!E20)</f>
        <v>63.75</v>
      </c>
      <c r="F20" s="10">
        <f t="shared" si="1"/>
        <v>81</v>
      </c>
      <c r="G20" s="125">
        <f>AVERAGE('Jul 12'!G20,'Aug 12'!G20,'Sep 12'!G20,'Oct 12'!G20,'Nov 12'!G20,'Dec 12'!G20,'Jan 13'!G20,'Feb 13'!G20,'Mar 13'!G20,'Apr 13'!G20,'May 13'!G20,'Jun 13'!G20)</f>
        <v>6.166666666666667</v>
      </c>
      <c r="H20" s="10">
        <f>AVERAGE('Jul 12'!H20,'Aug 12'!H20,'Sep 12'!H20,'Oct 12'!H20,'Nov 12'!H20,'Dec 12'!H20,'Jan 13'!H20,'Feb 13'!H20,'Mar 13'!H20,'Apr 13'!H20,'May 13'!H20,'Jun 13'!H20)</f>
        <v>4.75</v>
      </c>
      <c r="I20" s="10">
        <f>AVERAGE('Jul 12'!I20,'Aug 12'!I20,'Sep 12'!I20,'Oct 12'!I20,'Nov 12'!I20,'Dec 12'!I20,'Jan 13'!I20,'Feb 13'!I20,'Mar 13'!I20,'Apr 13'!I20,'May 13'!I20,'Jun 13'!I20)</f>
        <v>39.25</v>
      </c>
      <c r="J20" s="10">
        <f t="shared" si="0"/>
        <v>50.166666666666671</v>
      </c>
      <c r="K20" s="39">
        <v>198956.33000000002</v>
      </c>
      <c r="L20" s="121"/>
    </row>
    <row r="21" spans="1:12" x14ac:dyDescent="0.2">
      <c r="A21">
        <f>'SFY 09'!A21</f>
        <v>18</v>
      </c>
      <c r="B21" t="str">
        <f>'SFY 09'!B21</f>
        <v>St. Mary's</v>
      </c>
      <c r="C21" s="125">
        <f>AVERAGE('Jul 12'!C21,'Aug 12'!C21,'Sep 12'!C21,'Oct 12'!C21,'Nov 12'!C21,'Dec 12'!C21,'Jan 13'!C21,'Feb 13'!C21,'Mar 13'!C21,'Apr 13'!C21,'May 13'!C21,'Jun 13'!C21)</f>
        <v>83.083333333333329</v>
      </c>
      <c r="D21" s="10">
        <f>AVERAGE('Jul 12'!D21,'Aug 12'!D21,'Sep 12'!D21,'Oct 12'!D21,'Nov 12'!D21,'Dec 12'!D21,'Jan 13'!D21,'Feb 13'!D21,'Mar 13'!D21,'Apr 13'!D21,'May 13'!D21,'Jun 13'!D21)</f>
        <v>52.083333333333336</v>
      </c>
      <c r="E21" s="10">
        <f>AVERAGE('Jul 12'!E21,'Aug 12'!E21,'Sep 12'!E21,'Oct 12'!E21,'Nov 12'!E21,'Dec 12'!E21,'Jan 13'!E21,'Feb 13'!E21,'Mar 13'!E21,'Apr 13'!E21,'May 13'!E21,'Jun 13'!E21)</f>
        <v>142</v>
      </c>
      <c r="F21" s="10">
        <f t="shared" si="1"/>
        <v>277.16666666666663</v>
      </c>
      <c r="G21" s="125">
        <f>AVERAGE('Jul 12'!G21,'Aug 12'!G21,'Sep 12'!G21,'Oct 12'!G21,'Nov 12'!G21,'Dec 12'!G21,'Jan 13'!G21,'Feb 13'!G21,'Mar 13'!G21,'Apr 13'!G21,'May 13'!G21,'Jun 13'!G21)</f>
        <v>41.916666666666664</v>
      </c>
      <c r="H21" s="10">
        <f>AVERAGE('Jul 12'!H21,'Aug 12'!H21,'Sep 12'!H21,'Oct 12'!H21,'Nov 12'!H21,'Dec 12'!H21,'Jan 13'!H21,'Feb 13'!H21,'Mar 13'!H21,'Apr 13'!H21,'May 13'!H21,'Jun 13'!H21)</f>
        <v>27.25</v>
      </c>
      <c r="I21" s="10">
        <f>AVERAGE('Jul 12'!I21,'Aug 12'!I21,'Sep 12'!I21,'Oct 12'!I21,'Nov 12'!I21,'Dec 12'!I21,'Jan 13'!I21,'Feb 13'!I21,'Mar 13'!I21,'Apr 13'!I21,'May 13'!I21,'Jun 13'!I21)</f>
        <v>78.083333333333329</v>
      </c>
      <c r="J21" s="10">
        <f t="shared" si="0"/>
        <v>147.25</v>
      </c>
      <c r="K21" s="39">
        <v>779736.56</v>
      </c>
      <c r="L21" s="121"/>
    </row>
    <row r="22" spans="1:12" x14ac:dyDescent="0.2">
      <c r="A22">
        <f>'SFY 09'!A22</f>
        <v>19</v>
      </c>
      <c r="B22" t="str">
        <f>'SFY 09'!B22</f>
        <v>Somerset</v>
      </c>
      <c r="C22" s="125">
        <f>AVERAGE('Jul 12'!C22,'Aug 12'!C22,'Sep 12'!C22,'Oct 12'!C22,'Nov 12'!C22,'Dec 12'!C22,'Jan 13'!C22,'Feb 13'!C22,'Mar 13'!C22,'Apr 13'!C22,'May 13'!C22,'Jun 13'!C22)</f>
        <v>66.166666666666671</v>
      </c>
      <c r="D22" s="10">
        <f>AVERAGE('Jul 12'!D22,'Aug 12'!D22,'Sep 12'!D22,'Oct 12'!D22,'Nov 12'!D22,'Dec 12'!D22,'Jan 13'!D22,'Feb 13'!D22,'Mar 13'!D22,'Apr 13'!D22,'May 13'!D22,'Jun 13'!D22)</f>
        <v>10</v>
      </c>
      <c r="E22" s="10">
        <f>AVERAGE('Jul 12'!E22,'Aug 12'!E22,'Sep 12'!E22,'Oct 12'!E22,'Nov 12'!E22,'Dec 12'!E22,'Jan 13'!E22,'Feb 13'!E22,'Mar 13'!E22,'Apr 13'!E22,'May 13'!E22,'Jun 13'!E22)</f>
        <v>191</v>
      </c>
      <c r="F22" s="10">
        <f t="shared" si="1"/>
        <v>267.16666666666669</v>
      </c>
      <c r="G22" s="125">
        <f>AVERAGE('Jul 12'!G22,'Aug 12'!G22,'Sep 12'!G22,'Oct 12'!G22,'Nov 12'!G22,'Dec 12'!G22,'Jan 13'!G22,'Feb 13'!G22,'Mar 13'!G22,'Apr 13'!G22,'May 13'!G22,'Jun 13'!G22)</f>
        <v>36.166666666666664</v>
      </c>
      <c r="H22" s="10">
        <f>AVERAGE('Jul 12'!H22,'Aug 12'!H22,'Sep 12'!H22,'Oct 12'!H22,'Nov 12'!H22,'Dec 12'!H22,'Jan 13'!H22,'Feb 13'!H22,'Mar 13'!H22,'Apr 13'!H22,'May 13'!H22,'Jun 13'!H22)</f>
        <v>6.666666666666667</v>
      </c>
      <c r="I22" s="10">
        <f>AVERAGE('Jul 12'!I22,'Aug 12'!I22,'Sep 12'!I22,'Oct 12'!I22,'Nov 12'!I22,'Dec 12'!I22,'Jan 13'!I22,'Feb 13'!I22,'Mar 13'!I22,'Apr 13'!I22,'May 13'!I22,'Jun 13'!I22)</f>
        <v>105.83333333333333</v>
      </c>
      <c r="J22" s="10">
        <f t="shared" si="0"/>
        <v>148.66666666666666</v>
      </c>
      <c r="K22" s="39">
        <v>832733.74999999988</v>
      </c>
      <c r="L22" s="121"/>
    </row>
    <row r="23" spans="1:12" x14ac:dyDescent="0.2">
      <c r="A23">
        <f>'SFY 09'!A23</f>
        <v>20</v>
      </c>
      <c r="B23" t="str">
        <f>'SFY 09'!B23</f>
        <v>Talbot</v>
      </c>
      <c r="C23" s="125">
        <f>AVERAGE('Jul 12'!C23,'Aug 12'!C23,'Sep 12'!C23,'Oct 12'!C23,'Nov 12'!C23,'Dec 12'!C23,'Jan 13'!C23,'Feb 13'!C23,'Mar 13'!C23,'Apr 13'!C23,'May 13'!C23,'Jun 13'!C23)</f>
        <v>3.5833333333333335</v>
      </c>
      <c r="D23" s="10">
        <f>AVERAGE('Jul 12'!D23,'Aug 12'!D23,'Sep 12'!D23,'Oct 12'!D23,'Nov 12'!D23,'Dec 12'!D23,'Jan 13'!D23,'Feb 13'!D23,'Mar 13'!D23,'Apr 13'!D23,'May 13'!D23,'Jun 13'!D23)</f>
        <v>8.6666666666666661</v>
      </c>
      <c r="E23" s="10">
        <f>AVERAGE('Jul 12'!E23,'Aug 12'!E23,'Sep 12'!E23,'Oct 12'!E23,'Nov 12'!E23,'Dec 12'!E23,'Jan 13'!E23,'Feb 13'!E23,'Mar 13'!E23,'Apr 13'!E23,'May 13'!E23,'Jun 13'!E23)</f>
        <v>89.25</v>
      </c>
      <c r="F23" s="10">
        <f t="shared" si="1"/>
        <v>101.5</v>
      </c>
      <c r="G23" s="125">
        <f>AVERAGE('Jul 12'!G23,'Aug 12'!G23,'Sep 12'!G23,'Oct 12'!G23,'Nov 12'!G23,'Dec 12'!G23,'Jan 13'!G23,'Feb 13'!G23,'Mar 13'!G23,'Apr 13'!G23,'May 13'!G23,'Jun 13'!G23)</f>
        <v>2.25</v>
      </c>
      <c r="H23" s="10">
        <f>AVERAGE('Jul 12'!H23,'Aug 12'!H23,'Sep 12'!H23,'Oct 12'!H23,'Nov 12'!H23,'Dec 12'!H23,'Jan 13'!H23,'Feb 13'!H23,'Mar 13'!H23,'Apr 13'!H23,'May 13'!H23,'Jun 13'!H23)</f>
        <v>5.083333333333333</v>
      </c>
      <c r="I23" s="10">
        <f>AVERAGE('Jul 12'!I23,'Aug 12'!I23,'Sep 12'!I23,'Oct 12'!I23,'Nov 12'!I23,'Dec 12'!I23,'Jan 13'!I23,'Feb 13'!I23,'Mar 13'!I23,'Apr 13'!I23,'May 13'!I23,'Jun 13'!I23)</f>
        <v>64.416666666666671</v>
      </c>
      <c r="J23" s="10">
        <f t="shared" si="0"/>
        <v>71.75</v>
      </c>
      <c r="K23" s="39">
        <v>335924.63</v>
      </c>
      <c r="L23" s="121"/>
    </row>
    <row r="24" spans="1:12" x14ac:dyDescent="0.2">
      <c r="A24">
        <f>'SFY 09'!A24</f>
        <v>21</v>
      </c>
      <c r="B24" t="str">
        <f>'SFY 09'!B24</f>
        <v>Washington</v>
      </c>
      <c r="C24" s="125">
        <f>AVERAGE('Jul 12'!C24,'Aug 12'!C24,'Sep 12'!C24,'Oct 12'!C24,'Nov 12'!C24,'Dec 12'!C24,'Jan 13'!C24,'Feb 13'!C24,'Mar 13'!C24,'Apr 13'!C24,'May 13'!C24,'Jun 13'!C24)</f>
        <v>79.25</v>
      </c>
      <c r="D24" s="10">
        <f>AVERAGE('Jul 12'!D24,'Aug 12'!D24,'Sep 12'!D24,'Oct 12'!D24,'Nov 12'!D24,'Dec 12'!D24,'Jan 13'!D24,'Feb 13'!D24,'Mar 13'!D24,'Apr 13'!D24,'May 13'!D24,'Jun 13'!D24)</f>
        <v>53.083333333333336</v>
      </c>
      <c r="E24" s="10">
        <f>AVERAGE('Jul 12'!E24,'Aug 12'!E24,'Sep 12'!E24,'Oct 12'!E24,'Nov 12'!E24,'Dec 12'!E24,'Jan 13'!E24,'Feb 13'!E24,'Mar 13'!E24,'Apr 13'!E24,'May 13'!E24,'Jun 13'!E24)</f>
        <v>266.08333333333331</v>
      </c>
      <c r="F24" s="10">
        <f t="shared" si="1"/>
        <v>398.41666666666663</v>
      </c>
      <c r="G24" s="125">
        <f>AVERAGE('Jul 12'!G24,'Aug 12'!G24,'Sep 12'!G24,'Oct 12'!G24,'Nov 12'!G24,'Dec 12'!G24,'Jan 13'!G24,'Feb 13'!G24,'Mar 13'!G24,'Apr 13'!G24,'May 13'!G24,'Jun 13'!G24)</f>
        <v>41.166666666666664</v>
      </c>
      <c r="H24" s="10">
        <f>AVERAGE('Jul 12'!H24,'Aug 12'!H24,'Sep 12'!H24,'Oct 12'!H24,'Nov 12'!H24,'Dec 12'!H24,'Jan 13'!H24,'Feb 13'!H24,'Mar 13'!H24,'Apr 13'!H24,'May 13'!H24,'Jun 13'!H24)</f>
        <v>30.583333333333332</v>
      </c>
      <c r="I24" s="10">
        <f>AVERAGE('Jul 12'!I24,'Aug 12'!I24,'Sep 12'!I24,'Oct 12'!I24,'Nov 12'!I24,'Dec 12'!I24,'Jan 13'!I24,'Feb 13'!I24,'Mar 13'!I24,'Apr 13'!I24,'May 13'!I24,'Jun 13'!I24)</f>
        <v>161</v>
      </c>
      <c r="J24" s="10">
        <f t="shared" si="0"/>
        <v>232.75</v>
      </c>
      <c r="K24" s="39">
        <v>1184170.95</v>
      </c>
      <c r="L24" s="121"/>
    </row>
    <row r="25" spans="1:12" x14ac:dyDescent="0.2">
      <c r="A25">
        <f>'SFY 09'!A25</f>
        <v>22</v>
      </c>
      <c r="B25" t="str">
        <f>'SFY 09'!B25</f>
        <v>Wicomico</v>
      </c>
      <c r="C25" s="125">
        <f>AVERAGE('Jul 12'!C25,'Aug 12'!C25,'Sep 12'!C25,'Oct 12'!C25,'Nov 12'!C25,'Dec 12'!C25,'Jan 13'!C25,'Feb 13'!C25,'Mar 13'!C25,'Apr 13'!C25,'May 13'!C25,'Jun 13'!C25)</f>
        <v>120.41666666666667</v>
      </c>
      <c r="D25" s="10">
        <f>AVERAGE('Jul 12'!D25,'Aug 12'!D25,'Sep 12'!D25,'Oct 12'!D25,'Nov 12'!D25,'Dec 12'!D25,'Jan 13'!D25,'Feb 13'!D25,'Mar 13'!D25,'Apr 13'!D25,'May 13'!D25,'Jun 13'!D25)</f>
        <v>39.833333333333336</v>
      </c>
      <c r="E25" s="10">
        <f>AVERAGE('Jul 12'!E25,'Aug 12'!E25,'Sep 12'!E25,'Oct 12'!E25,'Nov 12'!E25,'Dec 12'!E25,'Jan 13'!E25,'Feb 13'!E25,'Mar 13'!E25,'Apr 13'!E25,'May 13'!E25,'Jun 13'!E25)</f>
        <v>291.25</v>
      </c>
      <c r="F25" s="10">
        <f t="shared" si="1"/>
        <v>451.5</v>
      </c>
      <c r="G25" s="125">
        <f>AVERAGE('Jul 12'!G25,'Aug 12'!G25,'Sep 12'!G25,'Oct 12'!G25,'Nov 12'!G25,'Dec 12'!G25,'Jan 13'!G25,'Feb 13'!G25,'Mar 13'!G25,'Apr 13'!G25,'May 13'!G25,'Jun 13'!G25)</f>
        <v>68.5</v>
      </c>
      <c r="H25" s="10">
        <f>AVERAGE('Jul 12'!H25,'Aug 12'!H25,'Sep 12'!H25,'Oct 12'!H25,'Nov 12'!H25,'Dec 12'!H25,'Jan 13'!H25,'Feb 13'!H25,'Mar 13'!H25,'Apr 13'!H25,'May 13'!H25,'Jun 13'!H25)</f>
        <v>26.166666666666668</v>
      </c>
      <c r="I25" s="10">
        <f>AVERAGE('Jul 12'!I25,'Aug 12'!I25,'Sep 12'!I25,'Oct 12'!I25,'Nov 12'!I25,'Dec 12'!I25,'Jan 13'!I25,'Feb 13'!I25,'Mar 13'!I25,'Apr 13'!I25,'May 13'!I25,'Jun 13'!I25)</f>
        <v>186.66666666666666</v>
      </c>
      <c r="J25" s="10">
        <f t="shared" si="0"/>
        <v>281.33333333333331</v>
      </c>
      <c r="K25" s="39">
        <v>1314664.6800000002</v>
      </c>
      <c r="L25" s="121"/>
    </row>
    <row r="26" spans="1:12" x14ac:dyDescent="0.2">
      <c r="A26">
        <f>'SFY 09'!A26</f>
        <v>23</v>
      </c>
      <c r="B26" t="str">
        <f>'SFY 09'!B26</f>
        <v>Worcester</v>
      </c>
      <c r="C26" s="125">
        <f>AVERAGE('Jul 12'!C26,'Aug 12'!C26,'Sep 12'!C26,'Oct 12'!C26,'Nov 12'!C26,'Dec 12'!C26,'Jan 13'!C26,'Feb 13'!C26,'Mar 13'!C26,'Apr 13'!C26,'May 13'!C26,'Jun 13'!C26)</f>
        <v>12.666666666666666</v>
      </c>
      <c r="D26" s="10">
        <f>AVERAGE('Jul 12'!D26,'Aug 12'!D26,'Sep 12'!D26,'Oct 12'!D26,'Nov 12'!D26,'Dec 12'!D26,'Jan 13'!D26,'Feb 13'!D26,'Mar 13'!D26,'Apr 13'!D26,'May 13'!D26,'Jun 13'!D26)</f>
        <v>7</v>
      </c>
      <c r="E26" s="10">
        <f>AVERAGE('Jul 12'!E26,'Aug 12'!E26,'Sep 12'!E26,'Oct 12'!E26,'Nov 12'!E26,'Dec 12'!E26,'Jan 13'!E26,'Feb 13'!E26,'Mar 13'!E26,'Apr 13'!E26,'May 13'!E26,'Jun 13'!E26)</f>
        <v>135.83333333333334</v>
      </c>
      <c r="F26" s="10">
        <f t="shared" si="1"/>
        <v>155.5</v>
      </c>
      <c r="G26" s="125">
        <f>AVERAGE('Jul 12'!G26,'Aug 12'!G26,'Sep 12'!G26,'Oct 12'!G26,'Nov 12'!G26,'Dec 12'!G26,'Jan 13'!G26,'Feb 13'!G26,'Mar 13'!G26,'Apr 13'!G26,'May 13'!G26,'Jun 13'!G26)</f>
        <v>7</v>
      </c>
      <c r="H26" s="10">
        <f>AVERAGE('Jul 12'!H26,'Aug 12'!H26,'Sep 12'!H26,'Oct 12'!H26,'Nov 12'!H26,'Dec 12'!H26,'Jan 13'!H26,'Feb 13'!H26,'Mar 13'!H26,'Apr 13'!H26,'May 13'!H26,'Jun 13'!H26)</f>
        <v>3.6666666666666665</v>
      </c>
      <c r="I26" s="10">
        <f>AVERAGE('Jul 12'!I26,'Aug 12'!I26,'Sep 12'!I26,'Oct 12'!I26,'Nov 12'!I26,'Dec 12'!I26,'Jan 13'!I26,'Feb 13'!I26,'Mar 13'!I26,'Apr 13'!I26,'May 13'!I26,'Jun 13'!I26)</f>
        <v>81.333333333333329</v>
      </c>
      <c r="J26" s="10">
        <f t="shared" si="0"/>
        <v>92</v>
      </c>
      <c r="K26" s="39">
        <v>449104.24</v>
      </c>
      <c r="L26" s="121"/>
    </row>
    <row r="27" spans="1:12" x14ac:dyDescent="0.2">
      <c r="A27">
        <f>'SFY 09'!A27</f>
        <v>30</v>
      </c>
      <c r="B27" t="str">
        <f>'SFY 09'!B27</f>
        <v>Baltimore City</v>
      </c>
      <c r="C27" s="126">
        <f>AVERAGE('Jul 12'!C27,'Aug 12'!C27,'Sep 12'!C27,'Oct 12'!C27,'Nov 12'!C27,'Dec 12'!C27,'Jan 13'!C27,'Feb 13'!C27,'Mar 13'!C27,'Apr 13'!C27,'May 13'!C27,'Jun 13'!C27)</f>
        <v>3235.0833333333335</v>
      </c>
      <c r="D27" s="11">
        <f>AVERAGE('Jul 12'!D27,'Aug 12'!D27,'Sep 12'!D27,'Oct 12'!D27,'Nov 12'!D27,'Dec 12'!D27,'Jan 13'!D27,'Feb 13'!D27,'Mar 13'!D27,'Apr 13'!D27,'May 13'!D27,'Jun 13'!D27)</f>
        <v>755.83333333333337</v>
      </c>
      <c r="E27" s="11">
        <f>AVERAGE('Jul 12'!E27,'Aug 12'!E27,'Sep 12'!E27,'Oct 12'!E27,'Nov 12'!E27,'Dec 12'!E27,'Jan 13'!E27,'Feb 13'!E27,'Mar 13'!E27,'Apr 13'!E27,'May 13'!E27,'Jun 13'!E27)</f>
        <v>1165.5833333333333</v>
      </c>
      <c r="F27" s="11">
        <f>SUM(C27:E27)</f>
        <v>5156.5</v>
      </c>
      <c r="G27" s="126">
        <f>AVERAGE('Jul 12'!G27,'Aug 12'!G27,'Sep 12'!G27,'Oct 12'!G27,'Nov 12'!G27,'Dec 12'!G27,'Jan 13'!G27,'Feb 13'!G27,'Mar 13'!G27,'Apr 13'!G27,'May 13'!G27,'Jun 13'!G27)</f>
        <v>1973.9166666666667</v>
      </c>
      <c r="H27" s="11">
        <f>AVERAGE('Jul 12'!H27,'Aug 12'!H27,'Sep 12'!H27,'Oct 12'!H27,'Nov 12'!H27,'Dec 12'!H27,'Jan 13'!H27,'Feb 13'!H27,'Mar 13'!H27,'Apr 13'!H27,'May 13'!H27,'Jun 13'!H27)</f>
        <v>451.33333333333331</v>
      </c>
      <c r="I27" s="11">
        <f>AVERAGE('Jul 12'!I27,'Aug 12'!I27,'Sep 12'!I27,'Oct 12'!I27,'Nov 12'!I27,'Dec 12'!I27,'Jan 13'!I27,'Feb 13'!I27,'Mar 13'!I27,'Apr 13'!I27,'May 13'!I27,'Jun 13'!I27)</f>
        <v>712.41666666666663</v>
      </c>
      <c r="J27" s="11">
        <f>SUM(G27:I27)</f>
        <v>3137.6666666666665</v>
      </c>
      <c r="K27" s="39">
        <v>24322033.93</v>
      </c>
      <c r="L27" s="121"/>
    </row>
    <row r="28" spans="1:12" x14ac:dyDescent="0.2">
      <c r="B28" t="str">
        <f>'SFY 09'!B28</f>
        <v>Total</v>
      </c>
      <c r="C28" s="50">
        <f>AVERAGE('Jul 12'!C28,'Aug 12'!C28,'Sep 12'!C28,'Oct 12'!C28,'Nov 12'!C28,'Dec 12'!C28,'Jan 13'!C28,'Feb 13'!C28,'Mar 13'!C28,'Apr 13'!C28,'May 13'!C28,'Jun 13'!C28)</f>
        <v>7203.333333333333</v>
      </c>
      <c r="D28" s="27">
        <f>AVERAGE('Jul 12'!D28,'Aug 12'!D28,'Sep 12'!D28,'Oct 12'!D28,'Nov 12'!D28,'Dec 12'!D28,'Jan 13'!D28,'Feb 13'!D28,'Mar 13'!D28,'Apr 13'!D28,'May 13'!D28,'Jun 13'!D28)</f>
        <v>2198</v>
      </c>
      <c r="E28" s="27">
        <f>AVERAGE('Jul 12'!E28,'Aug 12'!E28,'Sep 12'!E28,'Oct 12'!E28,'Nov 12'!E28,'Dec 12'!E28,'Jan 13'!E28,'Feb 13'!E28,'Mar 13'!E28,'Apr 13'!E28,'May 13'!E28,'Jun 13'!E28)</f>
        <v>7654.5</v>
      </c>
      <c r="F28" s="27">
        <f>SUM(F4:F27)</f>
        <v>17055.833333333328</v>
      </c>
      <c r="G28" s="50">
        <f>AVERAGE('Jul 12'!G28,'Aug 12'!G28,'Sep 12'!G28,'Oct 12'!G28,'Nov 12'!G28,'Dec 12'!G28,'Jan 13'!G28,'Feb 13'!G28,'Mar 13'!G28,'Apr 13'!G28,'May 13'!G28,'Jun 13'!G28)</f>
        <v>4225.5</v>
      </c>
      <c r="H28" s="27">
        <f>AVERAGE('Jul 12'!H28,'Aug 12'!H28,'Sep 12'!H28,'Oct 12'!H28,'Nov 12'!H28,'Dec 12'!H28,'Jan 13'!H28,'Feb 13'!H28,'Mar 13'!H28,'Apr 13'!H28,'May 13'!H28,'Jun 13'!H28)</f>
        <v>1260.5</v>
      </c>
      <c r="I28" s="27">
        <f>AVERAGE('Jul 12'!I28,'Aug 12'!I28,'Sep 12'!I28,'Oct 12'!I28,'Nov 12'!I28,'Dec 12'!I28,'Jan 13'!I28,'Feb 13'!I28,'Mar 13'!I28,'Apr 13'!I28,'May 13'!I28,'Jun 13'!I28)</f>
        <v>4594.416666666667</v>
      </c>
      <c r="J28" s="27">
        <f>SUM(J4:J27)</f>
        <v>10080.416666666668</v>
      </c>
      <c r="K28" s="28">
        <f>SUM(K4:K27)+879.05</f>
        <v>75377421.689999998</v>
      </c>
      <c r="L28" s="4"/>
    </row>
    <row r="29" spans="1:12" x14ac:dyDescent="0.2">
      <c r="B29" t="s">
        <v>70</v>
      </c>
      <c r="F29" s="119">
        <f xml:space="preserve"> K28/F28</f>
        <v>4419.4511177993854</v>
      </c>
      <c r="G29" s="18"/>
      <c r="H29" s="18"/>
      <c r="I29" s="18"/>
      <c r="J29" s="119">
        <f>K28/J28</f>
        <v>7477.609724135079</v>
      </c>
      <c r="K29" s="18"/>
    </row>
  </sheetData>
  <pageMargins left="0.7" right="0.7" top="0.75" bottom="0.75" header="0.3" footer="0.3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T26" sqref="T26"/>
    </sheetView>
  </sheetViews>
  <sheetFormatPr defaultRowHeight="15" x14ac:dyDescent="0.2"/>
  <cols>
    <col min="2" max="2" width="12.44140625" customWidth="1"/>
    <col min="3" max="4" width="9" bestFit="1" customWidth="1"/>
    <col min="5" max="5" width="10.6640625" customWidth="1"/>
    <col min="6" max="6" width="12.44140625" bestFit="1" customWidth="1"/>
    <col min="7" max="7" width="12.77734375" customWidth="1"/>
    <col min="8" max="8" width="11" customWidth="1"/>
    <col min="9" max="10" width="10.109375" customWidth="1"/>
    <col min="11" max="11" width="13" customWidth="1"/>
    <col min="12" max="12" width="10.5546875" customWidth="1"/>
    <col min="13" max="13" width="11.6640625" customWidth="1"/>
    <col min="14" max="14" width="12.44140625" customWidth="1"/>
  </cols>
  <sheetData>
    <row r="1" spans="1:16" ht="15.75" x14ac:dyDescent="0.25">
      <c r="D1" s="13" t="s">
        <v>111</v>
      </c>
    </row>
    <row r="2" spans="1:16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6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6" x14ac:dyDescent="0.2">
      <c r="A4" s="4">
        <v>1</v>
      </c>
      <c r="B4" s="15" t="s">
        <v>4</v>
      </c>
      <c r="C4">
        <v>45</v>
      </c>
      <c r="D4">
        <v>44</v>
      </c>
      <c r="E4">
        <v>186</v>
      </c>
      <c r="F4" s="95">
        <f>SUM(C4:E4)</f>
        <v>275</v>
      </c>
      <c r="G4">
        <v>28</v>
      </c>
      <c r="H4">
        <v>23</v>
      </c>
      <c r="I4">
        <v>112</v>
      </c>
      <c r="J4" s="95">
        <f>SUM(G4:I4)</f>
        <v>163</v>
      </c>
      <c r="K4" s="39">
        <v>11476.638333333334</v>
      </c>
      <c r="L4" s="39">
        <v>12611.570833333333</v>
      </c>
      <c r="M4" s="39">
        <v>52185.954166666699</v>
      </c>
      <c r="N4" s="98">
        <f>SUM(K4:M4)</f>
        <v>76274.163333333359</v>
      </c>
      <c r="O4" s="121"/>
      <c r="P4" s="122"/>
    </row>
    <row r="5" spans="1:16" x14ac:dyDescent="0.2">
      <c r="A5" s="4">
        <v>2</v>
      </c>
      <c r="B5" s="15" t="s">
        <v>5</v>
      </c>
      <c r="C5">
        <v>104</v>
      </c>
      <c r="D5">
        <v>76</v>
      </c>
      <c r="E5">
        <v>307</v>
      </c>
      <c r="F5" s="95">
        <f t="shared" ref="F5:F27" si="0">SUM(C5:E5)</f>
        <v>487</v>
      </c>
      <c r="G5">
        <v>59</v>
      </c>
      <c r="H5">
        <v>42</v>
      </c>
      <c r="I5">
        <v>173</v>
      </c>
      <c r="J5" s="95">
        <f t="shared" ref="J5:J27" si="1">SUM(G5:I5)</f>
        <v>274</v>
      </c>
      <c r="K5" s="39">
        <v>43512.408333333333</v>
      </c>
      <c r="L5" s="39">
        <v>24738.87</v>
      </c>
      <c r="M5" s="39">
        <v>98548.547500000001</v>
      </c>
      <c r="N5" s="98">
        <f t="shared" ref="N5:N26" si="2">SUM(K5:M5)</f>
        <v>166799.82583333334</v>
      </c>
      <c r="O5" s="121"/>
      <c r="P5" s="122"/>
    </row>
    <row r="6" spans="1:16" x14ac:dyDescent="0.2">
      <c r="A6" s="4">
        <v>3</v>
      </c>
      <c r="B6" s="15" t="s">
        <v>6</v>
      </c>
      <c r="C6">
        <v>1008</v>
      </c>
      <c r="D6">
        <v>267</v>
      </c>
      <c r="E6">
        <v>1516</v>
      </c>
      <c r="F6" s="95">
        <f t="shared" si="0"/>
        <v>2791</v>
      </c>
      <c r="G6">
        <v>581</v>
      </c>
      <c r="H6">
        <v>155</v>
      </c>
      <c r="I6">
        <v>894</v>
      </c>
      <c r="J6" s="95">
        <f t="shared" si="1"/>
        <v>1630</v>
      </c>
      <c r="K6" s="39">
        <v>480221.46249999997</v>
      </c>
      <c r="L6" s="39">
        <v>116193.30666666666</v>
      </c>
      <c r="M6" s="39">
        <v>590287.38166666671</v>
      </c>
      <c r="N6" s="98">
        <f t="shared" si="2"/>
        <v>1186702.1508333334</v>
      </c>
      <c r="O6" s="121"/>
      <c r="P6" s="122"/>
    </row>
    <row r="7" spans="1:16" x14ac:dyDescent="0.2">
      <c r="A7" s="4">
        <v>4</v>
      </c>
      <c r="B7" s="15" t="s">
        <v>7</v>
      </c>
      <c r="C7">
        <v>36</v>
      </c>
      <c r="D7">
        <v>18</v>
      </c>
      <c r="E7">
        <v>128</v>
      </c>
      <c r="F7" s="95">
        <f t="shared" si="0"/>
        <v>182</v>
      </c>
      <c r="G7">
        <v>17</v>
      </c>
      <c r="H7">
        <v>10</v>
      </c>
      <c r="I7">
        <v>74</v>
      </c>
      <c r="J7" s="95">
        <f t="shared" si="1"/>
        <v>101</v>
      </c>
      <c r="K7" s="39">
        <v>18314.443333333333</v>
      </c>
      <c r="L7" s="39">
        <v>7618.0649999999996</v>
      </c>
      <c r="M7" s="39">
        <v>40150.803333333337</v>
      </c>
      <c r="N7" s="98">
        <f t="shared" si="2"/>
        <v>66083.311666666676</v>
      </c>
      <c r="O7" s="121"/>
      <c r="P7" s="122"/>
    </row>
    <row r="8" spans="1:16" x14ac:dyDescent="0.2">
      <c r="A8" s="4">
        <v>5</v>
      </c>
      <c r="B8" s="15" t="s">
        <v>8</v>
      </c>
      <c r="C8">
        <v>41</v>
      </c>
      <c r="D8">
        <v>16</v>
      </c>
      <c r="E8">
        <v>137</v>
      </c>
      <c r="F8" s="95">
        <f t="shared" si="0"/>
        <v>194</v>
      </c>
      <c r="G8">
        <v>27</v>
      </c>
      <c r="H8">
        <v>11</v>
      </c>
      <c r="I8">
        <v>82</v>
      </c>
      <c r="J8" s="95">
        <f t="shared" si="1"/>
        <v>120</v>
      </c>
      <c r="K8" s="39">
        <v>11156.773333333333</v>
      </c>
      <c r="L8" s="39">
        <v>4477.2216666666664</v>
      </c>
      <c r="M8" s="39">
        <v>34586.521666666667</v>
      </c>
      <c r="N8" s="98">
        <f t="shared" si="2"/>
        <v>50220.516666666663</v>
      </c>
      <c r="O8" s="121"/>
      <c r="P8" s="122"/>
    </row>
    <row r="9" spans="1:16" x14ac:dyDescent="0.2">
      <c r="A9" s="4">
        <v>6</v>
      </c>
      <c r="B9" s="15" t="s">
        <v>9</v>
      </c>
      <c r="C9">
        <v>18</v>
      </c>
      <c r="D9">
        <v>30</v>
      </c>
      <c r="E9">
        <v>215</v>
      </c>
      <c r="F9" s="95">
        <f t="shared" si="0"/>
        <v>263</v>
      </c>
      <c r="G9">
        <v>12</v>
      </c>
      <c r="H9">
        <v>18</v>
      </c>
      <c r="I9">
        <v>136</v>
      </c>
      <c r="J9" s="95">
        <f t="shared" si="1"/>
        <v>166</v>
      </c>
      <c r="K9" s="39">
        <v>9614.4966666666678</v>
      </c>
      <c r="L9" s="39">
        <v>11318.32</v>
      </c>
      <c r="M9" s="39">
        <v>80154.013333333351</v>
      </c>
      <c r="N9" s="98">
        <f t="shared" si="2"/>
        <v>101086.83000000002</v>
      </c>
      <c r="O9" s="121"/>
      <c r="P9" s="122"/>
    </row>
    <row r="10" spans="1:16" x14ac:dyDescent="0.2">
      <c r="A10" s="4">
        <v>7</v>
      </c>
      <c r="B10" s="15" t="s">
        <v>10</v>
      </c>
      <c r="C10">
        <v>94</v>
      </c>
      <c r="D10">
        <v>48</v>
      </c>
      <c r="E10">
        <v>165</v>
      </c>
      <c r="F10" s="95">
        <f t="shared" si="0"/>
        <v>307</v>
      </c>
      <c r="G10">
        <v>56</v>
      </c>
      <c r="H10">
        <v>24</v>
      </c>
      <c r="I10">
        <v>91</v>
      </c>
      <c r="J10" s="95">
        <f t="shared" si="1"/>
        <v>171</v>
      </c>
      <c r="K10" s="39">
        <v>38946.927499999998</v>
      </c>
      <c r="L10" s="39">
        <v>16087.489166666666</v>
      </c>
      <c r="M10" s="39">
        <v>53063.551666666666</v>
      </c>
      <c r="N10" s="98">
        <f t="shared" si="2"/>
        <v>108097.96833333332</v>
      </c>
      <c r="O10" s="121"/>
      <c r="P10" s="122"/>
    </row>
    <row r="11" spans="1:16" x14ac:dyDescent="0.2">
      <c r="A11" s="4">
        <v>8</v>
      </c>
      <c r="B11" s="15" t="s">
        <v>11</v>
      </c>
      <c r="C11">
        <v>147</v>
      </c>
      <c r="D11">
        <v>16</v>
      </c>
      <c r="E11">
        <v>324</v>
      </c>
      <c r="F11" s="95">
        <f t="shared" si="0"/>
        <v>487</v>
      </c>
      <c r="G11">
        <v>73</v>
      </c>
      <c r="H11">
        <v>9</v>
      </c>
      <c r="I11">
        <v>203</v>
      </c>
      <c r="J11" s="95">
        <f t="shared" si="1"/>
        <v>285</v>
      </c>
      <c r="K11" s="39">
        <v>65623.393333333326</v>
      </c>
      <c r="L11" s="39">
        <v>6996.4591666666674</v>
      </c>
      <c r="M11" s="39">
        <v>125499.205</v>
      </c>
      <c r="N11" s="98">
        <f>SUM(K11:M11)</f>
        <v>198119.0575</v>
      </c>
      <c r="O11" s="121"/>
      <c r="P11" s="122"/>
    </row>
    <row r="12" spans="1:16" x14ac:dyDescent="0.2">
      <c r="A12" s="4">
        <v>9</v>
      </c>
      <c r="B12" s="15" t="s">
        <v>12</v>
      </c>
      <c r="C12">
        <v>33</v>
      </c>
      <c r="D12">
        <v>16</v>
      </c>
      <c r="E12">
        <v>187</v>
      </c>
      <c r="F12" s="95">
        <f t="shared" si="0"/>
        <v>236</v>
      </c>
      <c r="G12">
        <v>18</v>
      </c>
      <c r="H12">
        <v>8</v>
      </c>
      <c r="I12">
        <v>120</v>
      </c>
      <c r="J12" s="95">
        <f t="shared" si="1"/>
        <v>146</v>
      </c>
      <c r="K12" s="39">
        <v>10107.099166666665</v>
      </c>
      <c r="L12" s="39">
        <v>5068.1583333333338</v>
      </c>
      <c r="M12" s="39">
        <v>47143.86083333334</v>
      </c>
      <c r="N12" s="98">
        <f t="shared" si="2"/>
        <v>62319.118333333339</v>
      </c>
      <c r="O12" s="121"/>
      <c r="P12" s="122"/>
    </row>
    <row r="13" spans="1:16" x14ac:dyDescent="0.2">
      <c r="A13" s="4">
        <v>10</v>
      </c>
      <c r="B13" s="15" t="s">
        <v>13</v>
      </c>
      <c r="C13">
        <v>78</v>
      </c>
      <c r="D13">
        <v>47</v>
      </c>
      <c r="E13">
        <v>254</v>
      </c>
      <c r="F13" s="95">
        <f t="shared" si="0"/>
        <v>379</v>
      </c>
      <c r="G13">
        <v>43</v>
      </c>
      <c r="H13">
        <v>25</v>
      </c>
      <c r="I13">
        <v>146</v>
      </c>
      <c r="J13" s="95">
        <f t="shared" si="1"/>
        <v>214</v>
      </c>
      <c r="K13" s="39">
        <v>29486.318333333333</v>
      </c>
      <c r="L13" s="39">
        <v>13347.099999999999</v>
      </c>
      <c r="M13" s="39">
        <v>85231.098333333342</v>
      </c>
      <c r="N13" s="98">
        <f t="shared" si="2"/>
        <v>128064.51666666668</v>
      </c>
      <c r="O13" s="121"/>
      <c r="P13" s="122"/>
    </row>
    <row r="14" spans="1:16" x14ac:dyDescent="0.2">
      <c r="A14" s="4">
        <v>11</v>
      </c>
      <c r="B14" s="15" t="s">
        <v>14</v>
      </c>
      <c r="C14">
        <v>7</v>
      </c>
      <c r="D14" s="73">
        <v>2</v>
      </c>
      <c r="E14">
        <v>37</v>
      </c>
      <c r="F14" s="95">
        <f t="shared" si="0"/>
        <v>46</v>
      </c>
      <c r="G14">
        <v>5</v>
      </c>
      <c r="H14">
        <v>1</v>
      </c>
      <c r="I14">
        <v>26</v>
      </c>
      <c r="J14" s="95">
        <f t="shared" si="1"/>
        <v>32</v>
      </c>
      <c r="K14" s="39">
        <v>1502.6483333333333</v>
      </c>
      <c r="L14" s="39">
        <v>843.07166666666672</v>
      </c>
      <c r="M14" s="39">
        <v>8312.2000000000007</v>
      </c>
      <c r="N14" s="98">
        <f t="shared" si="2"/>
        <v>10657.920000000002</v>
      </c>
      <c r="O14" s="121"/>
      <c r="P14" s="122"/>
    </row>
    <row r="15" spans="1:16" x14ac:dyDescent="0.2">
      <c r="A15" s="4">
        <v>12</v>
      </c>
      <c r="B15" s="15" t="s">
        <v>15</v>
      </c>
      <c r="C15">
        <v>98</v>
      </c>
      <c r="D15">
        <v>101</v>
      </c>
      <c r="E15">
        <v>389</v>
      </c>
      <c r="F15" s="95">
        <f t="shared" si="0"/>
        <v>588</v>
      </c>
      <c r="G15">
        <v>58</v>
      </c>
      <c r="H15">
        <v>57</v>
      </c>
      <c r="I15">
        <v>230</v>
      </c>
      <c r="J15" s="95">
        <f t="shared" si="1"/>
        <v>345</v>
      </c>
      <c r="K15" s="39">
        <v>41761.340833333335</v>
      </c>
      <c r="L15" s="39">
        <v>40052.869999999995</v>
      </c>
      <c r="M15" s="39">
        <v>139211.2475</v>
      </c>
      <c r="N15" s="98">
        <f t="shared" si="2"/>
        <v>221025.45833333331</v>
      </c>
      <c r="O15" s="121"/>
      <c r="P15" s="122"/>
    </row>
    <row r="16" spans="1:16" x14ac:dyDescent="0.2">
      <c r="A16" s="4">
        <v>13</v>
      </c>
      <c r="B16" s="15" t="s">
        <v>16</v>
      </c>
      <c r="C16">
        <v>266</v>
      </c>
      <c r="D16">
        <v>44</v>
      </c>
      <c r="E16">
        <v>317</v>
      </c>
      <c r="F16" s="95">
        <f t="shared" si="0"/>
        <v>627</v>
      </c>
      <c r="G16">
        <v>155</v>
      </c>
      <c r="H16">
        <v>28</v>
      </c>
      <c r="I16">
        <v>173</v>
      </c>
      <c r="J16" s="95">
        <f t="shared" si="1"/>
        <v>356</v>
      </c>
      <c r="K16" s="39">
        <v>165683.66749999998</v>
      </c>
      <c r="L16" s="39">
        <v>21174.172500000001</v>
      </c>
      <c r="M16" s="39">
        <v>155851.43166666664</v>
      </c>
      <c r="N16" s="98">
        <f t="shared" si="2"/>
        <v>342709.27166666661</v>
      </c>
      <c r="O16" s="121"/>
      <c r="P16" s="122"/>
    </row>
    <row r="17" spans="1:16" x14ac:dyDescent="0.2">
      <c r="A17" s="4">
        <v>14</v>
      </c>
      <c r="B17" s="15" t="s">
        <v>17</v>
      </c>
      <c r="C17">
        <v>11</v>
      </c>
      <c r="D17">
        <v>9</v>
      </c>
      <c r="E17">
        <v>40</v>
      </c>
      <c r="F17" s="95">
        <f t="shared" si="0"/>
        <v>60</v>
      </c>
      <c r="G17">
        <v>5</v>
      </c>
      <c r="H17">
        <v>7</v>
      </c>
      <c r="I17">
        <v>27</v>
      </c>
      <c r="J17" s="95">
        <f t="shared" si="1"/>
        <v>39</v>
      </c>
      <c r="K17" s="39">
        <v>1925.17</v>
      </c>
      <c r="L17" s="39">
        <v>1876.8316666666667</v>
      </c>
      <c r="M17" s="39">
        <v>11171.463333333333</v>
      </c>
      <c r="N17" s="98">
        <f t="shared" si="2"/>
        <v>14973.465</v>
      </c>
      <c r="O17" s="121"/>
      <c r="P17" s="122"/>
    </row>
    <row r="18" spans="1:16" x14ac:dyDescent="0.2">
      <c r="A18" s="4">
        <v>15</v>
      </c>
      <c r="B18" s="15" t="s">
        <v>18</v>
      </c>
      <c r="C18">
        <v>412</v>
      </c>
      <c r="D18">
        <v>161</v>
      </c>
      <c r="E18">
        <v>716</v>
      </c>
      <c r="F18" s="95">
        <f t="shared" si="0"/>
        <v>1289</v>
      </c>
      <c r="G18">
        <v>244</v>
      </c>
      <c r="H18">
        <v>81</v>
      </c>
      <c r="I18">
        <v>423</v>
      </c>
      <c r="J18" s="95">
        <f t="shared" si="1"/>
        <v>748</v>
      </c>
      <c r="K18" s="39">
        <v>239273.53666666665</v>
      </c>
      <c r="L18" s="39">
        <v>80896.183333333334</v>
      </c>
      <c r="M18" s="39">
        <v>329431.95999999996</v>
      </c>
      <c r="N18" s="98">
        <f t="shared" si="2"/>
        <v>649601.67999999993</v>
      </c>
      <c r="O18" s="121"/>
      <c r="P18" s="122"/>
    </row>
    <row r="19" spans="1:16" x14ac:dyDescent="0.2">
      <c r="A19" s="4">
        <v>16</v>
      </c>
      <c r="B19" s="15" t="s">
        <v>19</v>
      </c>
      <c r="C19">
        <v>1025</v>
      </c>
      <c r="D19">
        <v>301</v>
      </c>
      <c r="E19">
        <v>1144</v>
      </c>
      <c r="F19" s="95">
        <f t="shared" si="0"/>
        <v>2470</v>
      </c>
      <c r="G19">
        <v>573</v>
      </c>
      <c r="H19">
        <v>159</v>
      </c>
      <c r="I19">
        <v>687</v>
      </c>
      <c r="J19" s="95">
        <f t="shared" si="1"/>
        <v>1419</v>
      </c>
      <c r="K19" s="39">
        <v>510834.63166666665</v>
      </c>
      <c r="L19" s="39">
        <v>117697.15749999999</v>
      </c>
      <c r="M19" s="39">
        <v>439064.96833333332</v>
      </c>
      <c r="N19" s="98">
        <f t="shared" si="2"/>
        <v>1067596.7575000001</v>
      </c>
      <c r="O19" s="121"/>
      <c r="P19" s="122"/>
    </row>
    <row r="20" spans="1:16" x14ac:dyDescent="0.2">
      <c r="A20" s="4">
        <v>17</v>
      </c>
      <c r="B20" s="15" t="s">
        <v>20</v>
      </c>
      <c r="C20">
        <v>7</v>
      </c>
      <c r="D20">
        <v>6</v>
      </c>
      <c r="E20">
        <v>56</v>
      </c>
      <c r="F20" s="95">
        <f t="shared" si="0"/>
        <v>69</v>
      </c>
      <c r="G20">
        <v>4</v>
      </c>
      <c r="H20">
        <v>4</v>
      </c>
      <c r="I20">
        <v>33</v>
      </c>
      <c r="J20" s="95">
        <f t="shared" si="1"/>
        <v>41</v>
      </c>
      <c r="K20" s="39">
        <v>2986.4033333333332</v>
      </c>
      <c r="L20" s="39">
        <v>1716.78</v>
      </c>
      <c r="M20" s="39">
        <v>14618.716666666667</v>
      </c>
      <c r="N20" s="98">
        <f t="shared" si="2"/>
        <v>19321.900000000001</v>
      </c>
      <c r="O20" s="121"/>
      <c r="P20" s="122"/>
    </row>
    <row r="21" spans="1:16" x14ac:dyDescent="0.2">
      <c r="A21" s="4">
        <v>18</v>
      </c>
      <c r="B21" s="15" t="s">
        <v>21</v>
      </c>
      <c r="C21">
        <v>75</v>
      </c>
      <c r="D21">
        <v>45</v>
      </c>
      <c r="E21">
        <v>150</v>
      </c>
      <c r="F21" s="95">
        <f t="shared" si="0"/>
        <v>270</v>
      </c>
      <c r="G21">
        <v>34</v>
      </c>
      <c r="H21">
        <v>23</v>
      </c>
      <c r="I21">
        <v>77</v>
      </c>
      <c r="J21" s="95">
        <f t="shared" si="1"/>
        <v>134</v>
      </c>
      <c r="K21" s="39">
        <v>22932.975000000002</v>
      </c>
      <c r="L21" s="39">
        <v>10759.569166666666</v>
      </c>
      <c r="M21" s="39">
        <v>41287.035833333335</v>
      </c>
      <c r="N21" s="98">
        <f t="shared" si="2"/>
        <v>74979.58</v>
      </c>
      <c r="O21" s="121"/>
      <c r="P21" s="122"/>
    </row>
    <row r="22" spans="1:16" x14ac:dyDescent="0.2">
      <c r="A22" s="4">
        <v>19</v>
      </c>
      <c r="B22" s="15" t="s">
        <v>22</v>
      </c>
      <c r="C22">
        <v>74</v>
      </c>
      <c r="D22">
        <v>10</v>
      </c>
      <c r="E22">
        <v>219</v>
      </c>
      <c r="F22" s="95">
        <f t="shared" si="0"/>
        <v>303</v>
      </c>
      <c r="G22">
        <v>37</v>
      </c>
      <c r="H22">
        <v>5</v>
      </c>
      <c r="I22">
        <v>125</v>
      </c>
      <c r="J22" s="95">
        <f t="shared" si="1"/>
        <v>167</v>
      </c>
      <c r="K22" s="39">
        <v>27298.775833333333</v>
      </c>
      <c r="L22" s="39">
        <v>3052.9958333333338</v>
      </c>
      <c r="M22" s="39">
        <v>64516.551666666666</v>
      </c>
      <c r="N22" s="98">
        <f t="shared" si="2"/>
        <v>94868.323333333334</v>
      </c>
      <c r="O22" s="121"/>
      <c r="P22" s="122"/>
    </row>
    <row r="23" spans="1:16" x14ac:dyDescent="0.2">
      <c r="A23" s="4">
        <v>20</v>
      </c>
      <c r="B23" s="15" t="s">
        <v>23</v>
      </c>
      <c r="C23">
        <v>2</v>
      </c>
      <c r="D23">
        <v>10</v>
      </c>
      <c r="E23">
        <v>103</v>
      </c>
      <c r="F23" s="95">
        <f t="shared" si="0"/>
        <v>115</v>
      </c>
      <c r="G23">
        <v>2</v>
      </c>
      <c r="H23">
        <v>5</v>
      </c>
      <c r="I23">
        <v>72</v>
      </c>
      <c r="J23" s="95">
        <f t="shared" si="1"/>
        <v>79</v>
      </c>
      <c r="K23" s="39">
        <v>1096.5933333333335</v>
      </c>
      <c r="L23" s="39">
        <v>2230.2691666666665</v>
      </c>
      <c r="M23" s="39">
        <v>37648.346666666665</v>
      </c>
      <c r="N23" s="98">
        <f t="shared" si="2"/>
        <v>40975.209166666667</v>
      </c>
      <c r="O23" s="121"/>
      <c r="P23" s="122"/>
    </row>
    <row r="24" spans="1:16" x14ac:dyDescent="0.2">
      <c r="A24" s="4">
        <v>21</v>
      </c>
      <c r="B24" s="15" t="s">
        <v>24</v>
      </c>
      <c r="C24">
        <v>83</v>
      </c>
      <c r="D24">
        <v>34</v>
      </c>
      <c r="E24">
        <v>291</v>
      </c>
      <c r="F24" s="95">
        <f t="shared" si="0"/>
        <v>408</v>
      </c>
      <c r="G24">
        <v>44</v>
      </c>
      <c r="H24">
        <v>19</v>
      </c>
      <c r="I24">
        <v>177</v>
      </c>
      <c r="J24" s="95">
        <f t="shared" si="1"/>
        <v>240</v>
      </c>
      <c r="K24" s="39">
        <v>27174.679999999997</v>
      </c>
      <c r="L24" s="39">
        <v>9873.6191666666673</v>
      </c>
      <c r="M24" s="39">
        <v>88126.989166666681</v>
      </c>
      <c r="N24" s="98">
        <f t="shared" si="2"/>
        <v>125175.28833333334</v>
      </c>
      <c r="O24" s="121"/>
      <c r="P24" s="122"/>
    </row>
    <row r="25" spans="1:16" x14ac:dyDescent="0.2">
      <c r="A25" s="4">
        <v>22</v>
      </c>
      <c r="B25" s="15" t="s">
        <v>25</v>
      </c>
      <c r="C25">
        <v>142</v>
      </c>
      <c r="D25">
        <v>66</v>
      </c>
      <c r="E25">
        <v>352</v>
      </c>
      <c r="F25" s="95">
        <f t="shared" si="0"/>
        <v>560</v>
      </c>
      <c r="G25">
        <v>71</v>
      </c>
      <c r="H25">
        <v>33</v>
      </c>
      <c r="I25">
        <v>226</v>
      </c>
      <c r="J25" s="95">
        <f t="shared" si="1"/>
        <v>330</v>
      </c>
      <c r="K25" s="39">
        <v>46433.725000000006</v>
      </c>
      <c r="L25" s="39">
        <v>22439.310833333333</v>
      </c>
      <c r="M25" s="39">
        <v>102150.79333333333</v>
      </c>
      <c r="N25" s="98">
        <f t="shared" si="2"/>
        <v>171023.82916666666</v>
      </c>
      <c r="O25" s="121"/>
      <c r="P25" s="122"/>
    </row>
    <row r="26" spans="1:16" x14ac:dyDescent="0.2">
      <c r="A26" s="4">
        <v>23</v>
      </c>
      <c r="B26" s="15" t="s">
        <v>26</v>
      </c>
      <c r="C26">
        <v>3</v>
      </c>
      <c r="D26">
        <v>3</v>
      </c>
      <c r="E26">
        <v>192</v>
      </c>
      <c r="F26" s="95">
        <f t="shared" si="0"/>
        <v>198</v>
      </c>
      <c r="G26">
        <v>1</v>
      </c>
      <c r="H26">
        <v>2</v>
      </c>
      <c r="I26">
        <v>116</v>
      </c>
      <c r="J26" s="95">
        <f t="shared" si="1"/>
        <v>119</v>
      </c>
      <c r="K26" s="39">
        <v>1134.2933333333333</v>
      </c>
      <c r="L26" s="39">
        <v>828.01333333333332</v>
      </c>
      <c r="M26" s="39">
        <v>54018.087499999994</v>
      </c>
      <c r="N26" s="98">
        <f t="shared" si="2"/>
        <v>55980.394166666658</v>
      </c>
      <c r="O26" s="121"/>
      <c r="P26" s="122"/>
    </row>
    <row r="27" spans="1:16" x14ac:dyDescent="0.2">
      <c r="A27" s="4">
        <v>30</v>
      </c>
      <c r="B27" s="15" t="s">
        <v>27</v>
      </c>
      <c r="C27">
        <v>3131</v>
      </c>
      <c r="D27">
        <v>801</v>
      </c>
      <c r="E27">
        <v>1177</v>
      </c>
      <c r="F27" s="95">
        <f t="shared" si="0"/>
        <v>5109</v>
      </c>
      <c r="G27">
        <v>1866</v>
      </c>
      <c r="H27">
        <v>464</v>
      </c>
      <c r="I27">
        <v>720</v>
      </c>
      <c r="J27" s="95">
        <f t="shared" si="1"/>
        <v>3050</v>
      </c>
      <c r="K27" s="39">
        <v>1459124.29</v>
      </c>
      <c r="L27" s="39">
        <v>321740.30416666664</v>
      </c>
      <c r="M27" s="39">
        <v>422423.44083333336</v>
      </c>
      <c r="N27" s="98">
        <f>SUM(K27:M27)</f>
        <v>2203288.0350000001</v>
      </c>
      <c r="O27" s="121"/>
      <c r="P27" s="122"/>
    </row>
    <row r="28" spans="1:16" x14ac:dyDescent="0.2">
      <c r="A28" s="1"/>
      <c r="B28" s="61" t="s">
        <v>3</v>
      </c>
      <c r="C28" s="103">
        <f>SUM(C4:C27)</f>
        <v>6940</v>
      </c>
      <c r="D28" s="103">
        <f>SUM(D4:D27)</f>
        <v>2171</v>
      </c>
      <c r="E28" s="103">
        <f>SUM(E4:E27)</f>
        <v>8602</v>
      </c>
      <c r="F28" s="104">
        <f>SUM(F4:F27)</f>
        <v>17713</v>
      </c>
      <c r="G28" s="103">
        <f t="shared" ref="G28:M28" si="3">SUM(G4:G27)</f>
        <v>4013</v>
      </c>
      <c r="H28" s="103">
        <f>SUM(H4:H27)</f>
        <v>1213</v>
      </c>
      <c r="I28" s="103">
        <f t="shared" si="3"/>
        <v>5143</v>
      </c>
      <c r="J28" s="104">
        <f t="shared" si="3"/>
        <v>10369</v>
      </c>
      <c r="K28" s="105">
        <f>SUM(K4:K27)</f>
        <v>3267622.6916666664</v>
      </c>
      <c r="L28" s="105">
        <f>SUM(L4:L27)</f>
        <v>853637.70916666649</v>
      </c>
      <c r="M28" s="105">
        <f t="shared" si="3"/>
        <v>3114684.1700000004</v>
      </c>
      <c r="N28" s="106">
        <f>SUM(N4:N27)</f>
        <v>7235944.5708333338</v>
      </c>
    </row>
    <row r="32" spans="1:16" x14ac:dyDescent="0.2">
      <c r="D32" t="s">
        <v>112</v>
      </c>
    </row>
    <row r="79" spans="3:11" x14ac:dyDescent="0.2">
      <c r="C79" s="73"/>
      <c r="D79" s="73"/>
      <c r="E79" s="73"/>
      <c r="F79" s="39"/>
      <c r="G79" s="39"/>
      <c r="I79" s="73"/>
      <c r="J79" s="73"/>
      <c r="K79" s="73"/>
    </row>
    <row r="80" spans="3:11" x14ac:dyDescent="0.2">
      <c r="C80" s="73"/>
      <c r="D80" s="73"/>
      <c r="E80" s="73"/>
      <c r="F80" s="39"/>
      <c r="G80" s="39"/>
      <c r="I80" s="73"/>
      <c r="J80" s="73"/>
      <c r="K80" s="73"/>
    </row>
    <row r="81" spans="3:11" x14ac:dyDescent="0.2">
      <c r="C81" s="73"/>
      <c r="D81" s="73"/>
      <c r="E81" s="73"/>
      <c r="F81" s="39"/>
      <c r="G81" s="39"/>
      <c r="I81" s="73"/>
      <c r="J81" s="73"/>
      <c r="K81" s="73"/>
    </row>
    <row r="82" spans="3:11" x14ac:dyDescent="0.2">
      <c r="C82" s="73"/>
      <c r="D82" s="73"/>
      <c r="E82" s="73"/>
      <c r="F82" s="39"/>
      <c r="G82" s="39"/>
      <c r="I82" s="73"/>
      <c r="J82" s="73"/>
      <c r="K82" s="73"/>
    </row>
    <row r="83" spans="3:11" x14ac:dyDescent="0.2">
      <c r="C83" s="73"/>
      <c r="D83" s="73"/>
      <c r="E83" s="73"/>
      <c r="F83" s="39"/>
      <c r="G83" s="39"/>
      <c r="I83" s="73"/>
      <c r="J83" s="73"/>
      <c r="K83" s="73"/>
    </row>
    <row r="84" spans="3:11" x14ac:dyDescent="0.2">
      <c r="C84" s="73"/>
      <c r="D84" s="73"/>
      <c r="E84" s="73"/>
      <c r="F84" s="39"/>
      <c r="G84" s="39"/>
      <c r="I84" s="73"/>
      <c r="J84" s="73"/>
      <c r="K84" s="73"/>
    </row>
    <row r="85" spans="3:11" x14ac:dyDescent="0.2">
      <c r="C85" s="73"/>
      <c r="D85" s="73"/>
      <c r="E85" s="73"/>
      <c r="F85" s="39"/>
      <c r="G85" s="39"/>
      <c r="I85" s="73"/>
      <c r="J85" s="73"/>
      <c r="K85" s="73"/>
    </row>
    <row r="86" spans="3:11" x14ac:dyDescent="0.2">
      <c r="C86" s="73"/>
      <c r="D86" s="73"/>
      <c r="E86" s="73"/>
      <c r="F86" s="39"/>
      <c r="G86" s="39"/>
      <c r="I86" s="73"/>
      <c r="J86" s="73"/>
      <c r="K86" s="73"/>
    </row>
    <row r="87" spans="3:11" x14ac:dyDescent="0.2">
      <c r="C87" s="73"/>
      <c r="D87" s="73"/>
      <c r="E87" s="73"/>
      <c r="F87" s="39"/>
      <c r="G87" s="39"/>
      <c r="I87" s="73"/>
      <c r="J87" s="73"/>
      <c r="K87" s="73"/>
    </row>
    <row r="88" spans="3:11" x14ac:dyDescent="0.2">
      <c r="C88" s="73"/>
      <c r="D88" s="73"/>
      <c r="E88" s="73"/>
      <c r="F88" s="39"/>
      <c r="G88" s="39"/>
      <c r="I88" s="73"/>
      <c r="J88" s="73"/>
      <c r="K88" s="73"/>
    </row>
    <row r="89" spans="3:11" x14ac:dyDescent="0.2">
      <c r="C89" s="73"/>
      <c r="D89" s="73"/>
      <c r="E89" s="73"/>
      <c r="F89" s="39"/>
      <c r="G89" s="39"/>
      <c r="I89" s="73"/>
      <c r="J89" s="73"/>
      <c r="K89" s="73"/>
    </row>
    <row r="90" spans="3:11" x14ac:dyDescent="0.2">
      <c r="C90" s="73"/>
      <c r="D90" s="73"/>
      <c r="E90" s="73"/>
      <c r="F90" s="39"/>
      <c r="G90" s="39"/>
      <c r="I90" s="73"/>
      <c r="J90" s="73"/>
      <c r="K90" s="73"/>
    </row>
    <row r="91" spans="3:11" x14ac:dyDescent="0.2">
      <c r="C91" s="73"/>
      <c r="D91" s="73"/>
      <c r="E91" s="73"/>
      <c r="F91" s="39"/>
      <c r="G91" s="39"/>
      <c r="I91" s="73"/>
      <c r="J91" s="73"/>
      <c r="K91" s="73"/>
    </row>
    <row r="92" spans="3:11" x14ac:dyDescent="0.2">
      <c r="C92" s="73"/>
      <c r="D92" s="73"/>
      <c r="E92" s="73"/>
      <c r="F92" s="39"/>
      <c r="G92" s="39"/>
      <c r="I92" s="73"/>
      <c r="J92" s="73"/>
      <c r="K92" s="73"/>
    </row>
    <row r="93" spans="3:11" x14ac:dyDescent="0.2">
      <c r="C93" s="73"/>
      <c r="D93" s="73"/>
      <c r="E93" s="73"/>
      <c r="F93" s="39"/>
      <c r="G93" s="39"/>
      <c r="I93" s="73"/>
      <c r="J93" s="73"/>
      <c r="K93" s="73"/>
    </row>
    <row r="94" spans="3:11" x14ac:dyDescent="0.2">
      <c r="C94" s="73"/>
      <c r="D94" s="73"/>
      <c r="E94" s="73"/>
      <c r="F94" s="39"/>
      <c r="G94" s="39"/>
      <c r="I94" s="73"/>
      <c r="J94" s="73"/>
      <c r="K94" s="73"/>
    </row>
    <row r="95" spans="3:11" x14ac:dyDescent="0.2">
      <c r="C95" s="73"/>
      <c r="D95" s="73"/>
      <c r="E95" s="73"/>
      <c r="F95" s="39"/>
      <c r="G95" s="39"/>
      <c r="I95" s="73"/>
      <c r="J95" s="73"/>
      <c r="K95" s="73"/>
    </row>
    <row r="96" spans="3:11" x14ac:dyDescent="0.2">
      <c r="C96" s="73"/>
      <c r="D96" s="73"/>
      <c r="E96" s="73"/>
      <c r="F96" s="39"/>
      <c r="G96" s="39"/>
      <c r="I96" s="73"/>
      <c r="J96" s="73"/>
      <c r="K96" s="73"/>
    </row>
    <row r="97" spans="3:11" x14ac:dyDescent="0.2">
      <c r="C97" s="73"/>
      <c r="D97" s="73"/>
      <c r="E97" s="73"/>
      <c r="F97" s="39"/>
      <c r="G97" s="39"/>
      <c r="I97" s="73"/>
      <c r="J97" s="73"/>
      <c r="K97" s="73"/>
    </row>
    <row r="98" spans="3:11" x14ac:dyDescent="0.2">
      <c r="C98" s="73"/>
      <c r="D98" s="73"/>
      <c r="E98" s="73"/>
      <c r="F98" s="39"/>
      <c r="G98" s="39"/>
      <c r="I98" s="73"/>
      <c r="J98" s="73"/>
      <c r="K98" s="73"/>
    </row>
    <row r="99" spans="3:11" x14ac:dyDescent="0.2">
      <c r="C99" s="73"/>
      <c r="D99" s="73"/>
      <c r="E99" s="73"/>
      <c r="F99" s="39"/>
      <c r="G99" s="39"/>
      <c r="I99" s="73"/>
      <c r="J99" s="73"/>
      <c r="K99" s="73"/>
    </row>
    <row r="100" spans="3:11" x14ac:dyDescent="0.2">
      <c r="C100" s="73"/>
      <c r="D100" s="73"/>
      <c r="E100" s="73"/>
      <c r="F100" s="39"/>
      <c r="G100" s="39"/>
      <c r="I100" s="73"/>
      <c r="J100" s="73"/>
      <c r="K100" s="73"/>
    </row>
    <row r="101" spans="3:11" x14ac:dyDescent="0.2">
      <c r="C101" s="73"/>
      <c r="D101" s="73"/>
      <c r="E101" s="73"/>
      <c r="F101" s="39"/>
      <c r="G101" s="39"/>
      <c r="I101" s="73"/>
      <c r="J101" s="73"/>
      <c r="K101" s="73"/>
    </row>
    <row r="102" spans="3:11" x14ac:dyDescent="0.2">
      <c r="C102" s="73"/>
      <c r="D102" s="73"/>
      <c r="E102" s="73"/>
      <c r="F102" s="39"/>
      <c r="I102" s="73"/>
      <c r="J102" s="73"/>
      <c r="K102" s="73"/>
    </row>
    <row r="103" spans="3:11" x14ac:dyDescent="0.2">
      <c r="J103" s="73"/>
      <c r="K103" s="39"/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31" sqref="I31"/>
    </sheetView>
  </sheetViews>
  <sheetFormatPr defaultRowHeight="15" x14ac:dyDescent="0.2"/>
  <cols>
    <col min="2" max="2" width="12.44140625" customWidth="1"/>
    <col min="3" max="4" width="9" bestFit="1" customWidth="1"/>
    <col min="5" max="5" width="10.6640625" customWidth="1"/>
    <col min="6" max="6" width="12.44140625" bestFit="1" customWidth="1"/>
    <col min="7" max="7" width="12.77734375" customWidth="1"/>
    <col min="8" max="8" width="11" customWidth="1"/>
    <col min="9" max="10" width="10.109375" customWidth="1"/>
    <col min="11" max="11" width="13" customWidth="1"/>
    <col min="12" max="12" width="10.5546875" customWidth="1"/>
    <col min="13" max="13" width="11.6640625" customWidth="1"/>
    <col min="14" max="14" width="12.44140625" customWidth="1"/>
  </cols>
  <sheetData>
    <row r="1" spans="1:16" ht="15.75" x14ac:dyDescent="0.25">
      <c r="D1" s="13" t="s">
        <v>113</v>
      </c>
    </row>
    <row r="2" spans="1:16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6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6" x14ac:dyDescent="0.2">
      <c r="A4" s="4">
        <v>1</v>
      </c>
      <c r="B4" s="15" t="s">
        <v>4</v>
      </c>
      <c r="C4" s="73">
        <v>44</v>
      </c>
      <c r="D4" s="73">
        <v>50</v>
      </c>
      <c r="E4" s="73">
        <v>192</v>
      </c>
      <c r="F4" s="95">
        <f>SUM(C4:E4)</f>
        <v>286</v>
      </c>
      <c r="G4">
        <v>27</v>
      </c>
      <c r="H4">
        <v>28</v>
      </c>
      <c r="I4">
        <v>115</v>
      </c>
      <c r="J4" s="95">
        <f>SUM(G4:I4)</f>
        <v>170</v>
      </c>
      <c r="K4" s="39">
        <v>11475</v>
      </c>
      <c r="L4" s="39">
        <v>14935</v>
      </c>
      <c r="M4" s="39">
        <v>53926</v>
      </c>
      <c r="N4" s="98">
        <f>SUM(K4:M4)</f>
        <v>80336</v>
      </c>
      <c r="O4" s="121"/>
      <c r="P4" s="122"/>
    </row>
    <row r="5" spans="1:16" x14ac:dyDescent="0.2">
      <c r="A5" s="4">
        <v>2</v>
      </c>
      <c r="B5" s="15" t="s">
        <v>5</v>
      </c>
      <c r="C5" s="73">
        <v>111</v>
      </c>
      <c r="D5" s="73">
        <v>54</v>
      </c>
      <c r="E5" s="73">
        <v>305</v>
      </c>
      <c r="F5" s="95">
        <f t="shared" ref="F5:F27" si="0">SUM(C5:E5)</f>
        <v>470</v>
      </c>
      <c r="G5">
        <v>61</v>
      </c>
      <c r="H5">
        <v>31</v>
      </c>
      <c r="I5">
        <v>176</v>
      </c>
      <c r="J5" s="95">
        <f t="shared" ref="J5:J27" si="1">SUM(G5:I5)</f>
        <v>268</v>
      </c>
      <c r="K5" s="39">
        <v>40012</v>
      </c>
      <c r="L5" s="39">
        <v>18971</v>
      </c>
      <c r="M5" s="39">
        <v>99764</v>
      </c>
      <c r="N5" s="98">
        <f t="shared" ref="N5:N26" si="2">SUM(K5:M5)</f>
        <v>158747</v>
      </c>
      <c r="O5" s="121"/>
      <c r="P5" s="122"/>
    </row>
    <row r="6" spans="1:16" x14ac:dyDescent="0.2">
      <c r="A6" s="4">
        <v>3</v>
      </c>
      <c r="B6" s="15" t="s">
        <v>6</v>
      </c>
      <c r="C6" s="73">
        <v>1076</v>
      </c>
      <c r="D6" s="73">
        <v>272</v>
      </c>
      <c r="E6" s="73">
        <v>1600</v>
      </c>
      <c r="F6" s="95">
        <f t="shared" si="0"/>
        <v>2948</v>
      </c>
      <c r="G6">
        <v>618</v>
      </c>
      <c r="H6">
        <v>158</v>
      </c>
      <c r="I6">
        <v>943</v>
      </c>
      <c r="J6" s="95">
        <f t="shared" si="1"/>
        <v>1719</v>
      </c>
      <c r="K6" s="39">
        <v>468800</v>
      </c>
      <c r="L6" s="39">
        <v>114557</v>
      </c>
      <c r="M6" s="39">
        <v>592994</v>
      </c>
      <c r="N6" s="98">
        <f t="shared" si="2"/>
        <v>1176351</v>
      </c>
      <c r="O6" s="121"/>
      <c r="P6" s="122"/>
    </row>
    <row r="7" spans="1:16" x14ac:dyDescent="0.2">
      <c r="A7" s="4">
        <v>4</v>
      </c>
      <c r="B7" s="15" t="s">
        <v>7</v>
      </c>
      <c r="C7" s="73">
        <v>43</v>
      </c>
      <c r="D7" s="73">
        <v>18</v>
      </c>
      <c r="E7" s="73">
        <v>143</v>
      </c>
      <c r="F7" s="95">
        <f t="shared" si="0"/>
        <v>204</v>
      </c>
      <c r="G7">
        <v>20</v>
      </c>
      <c r="H7">
        <v>10</v>
      </c>
      <c r="I7">
        <v>85</v>
      </c>
      <c r="J7" s="95">
        <f t="shared" si="1"/>
        <v>115</v>
      </c>
      <c r="K7" s="39">
        <v>17951</v>
      </c>
      <c r="L7" s="39">
        <v>8037</v>
      </c>
      <c r="M7" s="39">
        <v>42549</v>
      </c>
      <c r="N7" s="98">
        <f t="shared" si="2"/>
        <v>68537</v>
      </c>
      <c r="O7" s="121"/>
      <c r="P7" s="122"/>
    </row>
    <row r="8" spans="1:16" x14ac:dyDescent="0.2">
      <c r="A8" s="4">
        <v>5</v>
      </c>
      <c r="B8" s="15" t="s">
        <v>8</v>
      </c>
      <c r="C8" s="73">
        <v>44</v>
      </c>
      <c r="D8" s="73">
        <v>16</v>
      </c>
      <c r="E8" s="73">
        <v>132</v>
      </c>
      <c r="F8" s="95">
        <f t="shared" si="0"/>
        <v>192</v>
      </c>
      <c r="G8">
        <v>27</v>
      </c>
      <c r="H8">
        <v>10</v>
      </c>
      <c r="I8">
        <v>81</v>
      </c>
      <c r="J8" s="95">
        <f t="shared" si="1"/>
        <v>118</v>
      </c>
      <c r="K8" s="39">
        <v>12593</v>
      </c>
      <c r="L8" s="39">
        <v>4781</v>
      </c>
      <c r="M8" s="39">
        <v>33781</v>
      </c>
      <c r="N8" s="98">
        <f t="shared" si="2"/>
        <v>51155</v>
      </c>
      <c r="O8" s="121"/>
      <c r="P8" s="122"/>
    </row>
    <row r="9" spans="1:16" x14ac:dyDescent="0.2">
      <c r="A9" s="4">
        <v>6</v>
      </c>
      <c r="B9" s="15" t="s">
        <v>9</v>
      </c>
      <c r="C9" s="73">
        <v>26</v>
      </c>
      <c r="D9" s="73">
        <v>26</v>
      </c>
      <c r="E9" s="73">
        <v>232</v>
      </c>
      <c r="F9" s="95">
        <f t="shared" si="0"/>
        <v>284</v>
      </c>
      <c r="G9">
        <v>13</v>
      </c>
      <c r="H9">
        <v>17</v>
      </c>
      <c r="I9">
        <v>146</v>
      </c>
      <c r="J9" s="95">
        <f t="shared" si="1"/>
        <v>176</v>
      </c>
      <c r="K9" s="39">
        <v>9876</v>
      </c>
      <c r="L9" s="39">
        <v>10396</v>
      </c>
      <c r="M9" s="39">
        <v>84280</v>
      </c>
      <c r="N9" s="98">
        <f t="shared" si="2"/>
        <v>104552</v>
      </c>
      <c r="O9" s="121"/>
      <c r="P9" s="122"/>
    </row>
    <row r="10" spans="1:16" x14ac:dyDescent="0.2">
      <c r="A10" s="4">
        <v>7</v>
      </c>
      <c r="B10" s="15" t="s">
        <v>10</v>
      </c>
      <c r="C10" s="73">
        <v>105</v>
      </c>
      <c r="D10" s="73">
        <v>49</v>
      </c>
      <c r="E10" s="73">
        <v>170</v>
      </c>
      <c r="F10" s="95">
        <f t="shared" si="0"/>
        <v>324</v>
      </c>
      <c r="G10">
        <v>61</v>
      </c>
      <c r="H10">
        <v>25</v>
      </c>
      <c r="I10">
        <v>93</v>
      </c>
      <c r="J10" s="95">
        <f t="shared" si="1"/>
        <v>179</v>
      </c>
      <c r="K10" s="39">
        <v>37406</v>
      </c>
      <c r="L10" s="39">
        <v>16259</v>
      </c>
      <c r="M10" s="39">
        <v>49444</v>
      </c>
      <c r="N10" s="98">
        <f t="shared" si="2"/>
        <v>103109</v>
      </c>
      <c r="O10" s="121"/>
      <c r="P10" s="122"/>
    </row>
    <row r="11" spans="1:16" x14ac:dyDescent="0.2">
      <c r="A11" s="4">
        <v>8</v>
      </c>
      <c r="B11" s="15" t="s">
        <v>11</v>
      </c>
      <c r="C11" s="73">
        <v>160</v>
      </c>
      <c r="D11" s="73">
        <v>16</v>
      </c>
      <c r="E11" s="73">
        <v>341</v>
      </c>
      <c r="F11" s="95">
        <f t="shared" si="0"/>
        <v>517</v>
      </c>
      <c r="G11">
        <v>79</v>
      </c>
      <c r="H11">
        <v>11</v>
      </c>
      <c r="I11">
        <v>211</v>
      </c>
      <c r="J11" s="95">
        <f t="shared" si="1"/>
        <v>301</v>
      </c>
      <c r="K11" s="39">
        <v>67746</v>
      </c>
      <c r="L11" s="39">
        <v>6939</v>
      </c>
      <c r="M11" s="39">
        <v>125795</v>
      </c>
      <c r="N11" s="98">
        <f>SUM(K11:M11)</f>
        <v>200480</v>
      </c>
      <c r="O11" s="121"/>
      <c r="P11" s="122"/>
    </row>
    <row r="12" spans="1:16" x14ac:dyDescent="0.2">
      <c r="A12" s="4">
        <v>9</v>
      </c>
      <c r="B12" s="15" t="s">
        <v>12</v>
      </c>
      <c r="C12" s="73">
        <v>28</v>
      </c>
      <c r="D12" s="73">
        <v>20</v>
      </c>
      <c r="E12" s="73">
        <v>188</v>
      </c>
      <c r="F12" s="95">
        <f t="shared" si="0"/>
        <v>236</v>
      </c>
      <c r="G12">
        <v>16</v>
      </c>
      <c r="H12">
        <v>10</v>
      </c>
      <c r="I12">
        <v>121</v>
      </c>
      <c r="J12" s="95">
        <f t="shared" si="1"/>
        <v>147</v>
      </c>
      <c r="K12" s="39">
        <v>8022</v>
      </c>
      <c r="L12" s="39">
        <v>4679</v>
      </c>
      <c r="M12" s="39">
        <v>48182</v>
      </c>
      <c r="N12" s="98">
        <f t="shared" si="2"/>
        <v>60883</v>
      </c>
      <c r="O12" s="121"/>
      <c r="P12" s="122"/>
    </row>
    <row r="13" spans="1:16" x14ac:dyDescent="0.2">
      <c r="A13" s="4">
        <v>10</v>
      </c>
      <c r="B13" s="15" t="s">
        <v>13</v>
      </c>
      <c r="C13" s="73">
        <v>102</v>
      </c>
      <c r="D13" s="73">
        <v>43</v>
      </c>
      <c r="E13" s="73">
        <v>258</v>
      </c>
      <c r="F13" s="95">
        <f t="shared" si="0"/>
        <v>403</v>
      </c>
      <c r="G13">
        <v>54</v>
      </c>
      <c r="H13">
        <v>25</v>
      </c>
      <c r="I13">
        <v>149</v>
      </c>
      <c r="J13" s="95">
        <f t="shared" si="1"/>
        <v>228</v>
      </c>
      <c r="K13" s="39">
        <v>33039</v>
      </c>
      <c r="L13" s="39">
        <v>14656</v>
      </c>
      <c r="M13" s="39">
        <v>82181</v>
      </c>
      <c r="N13" s="98">
        <f t="shared" si="2"/>
        <v>129876</v>
      </c>
      <c r="O13" s="121"/>
      <c r="P13" s="122"/>
    </row>
    <row r="14" spans="1:16" x14ac:dyDescent="0.2">
      <c r="A14" s="4">
        <v>11</v>
      </c>
      <c r="B14" s="15" t="s">
        <v>14</v>
      </c>
      <c r="C14" s="73">
        <v>8</v>
      </c>
      <c r="D14" s="73">
        <v>2</v>
      </c>
      <c r="E14" s="73">
        <v>38</v>
      </c>
      <c r="F14" s="95">
        <f t="shared" si="0"/>
        <v>48</v>
      </c>
      <c r="G14">
        <v>6</v>
      </c>
      <c r="H14">
        <v>1</v>
      </c>
      <c r="I14">
        <v>27</v>
      </c>
      <c r="J14" s="95">
        <f t="shared" si="1"/>
        <v>34</v>
      </c>
      <c r="K14" s="39">
        <v>1479</v>
      </c>
      <c r="L14" s="39">
        <v>812</v>
      </c>
      <c r="M14" s="39">
        <v>8429</v>
      </c>
      <c r="N14" s="98">
        <f t="shared" si="2"/>
        <v>10720</v>
      </c>
      <c r="O14" s="121"/>
      <c r="P14" s="122"/>
    </row>
    <row r="15" spans="1:16" x14ac:dyDescent="0.2">
      <c r="A15" s="4">
        <v>12</v>
      </c>
      <c r="B15" s="15" t="s">
        <v>15</v>
      </c>
      <c r="C15" s="73">
        <v>88</v>
      </c>
      <c r="D15" s="73">
        <v>106</v>
      </c>
      <c r="E15" s="73">
        <v>410</v>
      </c>
      <c r="F15" s="95">
        <f t="shared" si="0"/>
        <v>604</v>
      </c>
      <c r="G15">
        <v>58</v>
      </c>
      <c r="H15">
        <v>55</v>
      </c>
      <c r="I15">
        <v>243</v>
      </c>
      <c r="J15" s="95">
        <f t="shared" si="1"/>
        <v>356</v>
      </c>
      <c r="K15" s="39">
        <v>39251</v>
      </c>
      <c r="L15" s="39">
        <v>40435</v>
      </c>
      <c r="M15" s="39">
        <v>145887</v>
      </c>
      <c r="N15" s="98">
        <f t="shared" si="2"/>
        <v>225573</v>
      </c>
      <c r="O15" s="121"/>
      <c r="P15" s="122"/>
    </row>
    <row r="16" spans="1:16" x14ac:dyDescent="0.2">
      <c r="A16" s="4">
        <v>13</v>
      </c>
      <c r="B16" s="15" t="s">
        <v>16</v>
      </c>
      <c r="C16" s="73">
        <v>290</v>
      </c>
      <c r="D16" s="73">
        <v>48</v>
      </c>
      <c r="E16" s="73">
        <v>332</v>
      </c>
      <c r="F16" s="95">
        <f t="shared" si="0"/>
        <v>670</v>
      </c>
      <c r="G16">
        <v>165</v>
      </c>
      <c r="H16">
        <v>31</v>
      </c>
      <c r="I16">
        <v>183</v>
      </c>
      <c r="J16" s="95">
        <f t="shared" si="1"/>
        <v>379</v>
      </c>
      <c r="K16" s="39">
        <v>171034</v>
      </c>
      <c r="L16" s="39">
        <v>22737</v>
      </c>
      <c r="M16" s="39">
        <v>158277</v>
      </c>
      <c r="N16" s="98">
        <f t="shared" si="2"/>
        <v>352048</v>
      </c>
      <c r="O16" s="121"/>
      <c r="P16" s="122"/>
    </row>
    <row r="17" spans="1:16" x14ac:dyDescent="0.2">
      <c r="A17" s="4">
        <v>14</v>
      </c>
      <c r="B17" s="15" t="s">
        <v>17</v>
      </c>
      <c r="C17" s="73">
        <v>13</v>
      </c>
      <c r="D17" s="73">
        <v>9</v>
      </c>
      <c r="E17" s="73">
        <v>39</v>
      </c>
      <c r="F17" s="95">
        <f t="shared" si="0"/>
        <v>61</v>
      </c>
      <c r="G17">
        <v>6</v>
      </c>
      <c r="H17">
        <v>7</v>
      </c>
      <c r="I17">
        <v>26</v>
      </c>
      <c r="J17" s="95">
        <f t="shared" si="1"/>
        <v>39</v>
      </c>
      <c r="K17" s="39">
        <v>1778</v>
      </c>
      <c r="L17" s="39">
        <v>2082</v>
      </c>
      <c r="M17" s="39">
        <v>10779</v>
      </c>
      <c r="N17" s="98">
        <f t="shared" si="2"/>
        <v>14639</v>
      </c>
      <c r="O17" s="121"/>
      <c r="P17" s="122"/>
    </row>
    <row r="18" spans="1:16" x14ac:dyDescent="0.2">
      <c r="A18" s="4">
        <v>15</v>
      </c>
      <c r="B18" s="15" t="s">
        <v>18</v>
      </c>
      <c r="C18" s="73">
        <v>404</v>
      </c>
      <c r="D18" s="73">
        <v>174</v>
      </c>
      <c r="E18" s="73">
        <v>789</v>
      </c>
      <c r="F18" s="95">
        <f t="shared" si="0"/>
        <v>1367</v>
      </c>
      <c r="G18">
        <v>233</v>
      </c>
      <c r="H18">
        <v>95</v>
      </c>
      <c r="I18">
        <v>461</v>
      </c>
      <c r="J18" s="95">
        <f t="shared" si="1"/>
        <v>789</v>
      </c>
      <c r="K18" s="39">
        <v>230286</v>
      </c>
      <c r="L18" s="39">
        <v>87579</v>
      </c>
      <c r="M18" s="39">
        <v>337525</v>
      </c>
      <c r="N18" s="98">
        <f t="shared" si="2"/>
        <v>655390</v>
      </c>
      <c r="O18" s="121"/>
      <c r="P18" s="122"/>
    </row>
    <row r="19" spans="1:16" x14ac:dyDescent="0.2">
      <c r="A19" s="4">
        <v>16</v>
      </c>
      <c r="B19" s="15" t="s">
        <v>19</v>
      </c>
      <c r="C19" s="73">
        <v>1099</v>
      </c>
      <c r="D19" s="73">
        <v>269</v>
      </c>
      <c r="E19" s="73">
        <v>1312</v>
      </c>
      <c r="F19" s="95">
        <f t="shared" si="0"/>
        <v>2680</v>
      </c>
      <c r="G19">
        <v>631</v>
      </c>
      <c r="H19">
        <v>147</v>
      </c>
      <c r="I19">
        <v>773</v>
      </c>
      <c r="J19" s="95">
        <f t="shared" si="1"/>
        <v>1551</v>
      </c>
      <c r="K19" s="39">
        <v>518784</v>
      </c>
      <c r="L19" s="39">
        <v>107165</v>
      </c>
      <c r="M19" s="39">
        <v>476831</v>
      </c>
      <c r="N19" s="98">
        <f t="shared" si="2"/>
        <v>1102780</v>
      </c>
      <c r="O19" s="121"/>
      <c r="P19" s="122"/>
    </row>
    <row r="20" spans="1:16" x14ac:dyDescent="0.2">
      <c r="A20" s="4">
        <v>17</v>
      </c>
      <c r="B20" s="15" t="s">
        <v>20</v>
      </c>
      <c r="C20" s="73">
        <v>7</v>
      </c>
      <c r="D20" s="73">
        <v>5</v>
      </c>
      <c r="E20" s="73">
        <v>57</v>
      </c>
      <c r="F20" s="95">
        <f t="shared" si="0"/>
        <v>69</v>
      </c>
      <c r="G20">
        <v>4</v>
      </c>
      <c r="H20">
        <v>3</v>
      </c>
      <c r="I20">
        <v>34</v>
      </c>
      <c r="J20" s="95">
        <f t="shared" si="1"/>
        <v>41</v>
      </c>
      <c r="K20" s="39">
        <v>3179</v>
      </c>
      <c r="L20" s="39">
        <v>925</v>
      </c>
      <c r="M20" s="39">
        <v>15583</v>
      </c>
      <c r="N20" s="98">
        <f t="shared" si="2"/>
        <v>19687</v>
      </c>
      <c r="O20" s="121"/>
      <c r="P20" s="122"/>
    </row>
    <row r="21" spans="1:16" x14ac:dyDescent="0.2">
      <c r="A21" s="4">
        <v>18</v>
      </c>
      <c r="B21" s="15" t="s">
        <v>21</v>
      </c>
      <c r="C21" s="73">
        <v>75</v>
      </c>
      <c r="D21" s="73">
        <v>41</v>
      </c>
      <c r="E21" s="73">
        <v>161</v>
      </c>
      <c r="F21" s="95">
        <f t="shared" si="0"/>
        <v>277</v>
      </c>
      <c r="G21">
        <v>34</v>
      </c>
      <c r="H21">
        <v>21</v>
      </c>
      <c r="I21">
        <v>83</v>
      </c>
      <c r="J21" s="95">
        <f t="shared" si="1"/>
        <v>138</v>
      </c>
      <c r="K21" s="39">
        <v>23110</v>
      </c>
      <c r="L21" s="39">
        <v>10720</v>
      </c>
      <c r="M21" s="39">
        <v>40586</v>
      </c>
      <c r="N21" s="98">
        <f t="shared" si="2"/>
        <v>74416</v>
      </c>
      <c r="O21" s="121"/>
      <c r="P21" s="122"/>
    </row>
    <row r="22" spans="1:16" x14ac:dyDescent="0.2">
      <c r="A22" s="4">
        <v>19</v>
      </c>
      <c r="B22" s="15" t="s">
        <v>22</v>
      </c>
      <c r="C22" s="73">
        <v>62</v>
      </c>
      <c r="D22" s="73">
        <v>20</v>
      </c>
      <c r="E22" s="73">
        <v>236</v>
      </c>
      <c r="F22" s="95">
        <f t="shared" si="0"/>
        <v>318</v>
      </c>
      <c r="G22">
        <v>32</v>
      </c>
      <c r="H22">
        <v>9</v>
      </c>
      <c r="I22">
        <v>131</v>
      </c>
      <c r="J22" s="95">
        <f t="shared" si="1"/>
        <v>172</v>
      </c>
      <c r="K22" s="39">
        <v>21950</v>
      </c>
      <c r="L22" s="39">
        <v>6785</v>
      </c>
      <c r="M22" s="39">
        <v>65125</v>
      </c>
      <c r="N22" s="98">
        <f t="shared" si="2"/>
        <v>93860</v>
      </c>
      <c r="O22" s="121"/>
      <c r="P22" s="122"/>
    </row>
    <row r="23" spans="1:16" x14ac:dyDescent="0.2">
      <c r="A23" s="4">
        <v>20</v>
      </c>
      <c r="B23" s="15" t="s">
        <v>23</v>
      </c>
      <c r="C23" s="73">
        <v>1</v>
      </c>
      <c r="D23" s="73">
        <v>6</v>
      </c>
      <c r="E23" s="73">
        <v>109</v>
      </c>
      <c r="F23" s="95">
        <f t="shared" si="0"/>
        <v>116</v>
      </c>
      <c r="G23">
        <v>1</v>
      </c>
      <c r="H23">
        <v>4</v>
      </c>
      <c r="I23">
        <v>77</v>
      </c>
      <c r="J23" s="95">
        <f t="shared" si="1"/>
        <v>82</v>
      </c>
      <c r="K23" s="39">
        <v>520</v>
      </c>
      <c r="L23" s="39">
        <v>1635</v>
      </c>
      <c r="M23" s="39">
        <v>37804</v>
      </c>
      <c r="N23" s="98">
        <f t="shared" si="2"/>
        <v>39959</v>
      </c>
      <c r="O23" s="121"/>
      <c r="P23" s="122"/>
    </row>
    <row r="24" spans="1:16" x14ac:dyDescent="0.2">
      <c r="A24" s="4">
        <v>21</v>
      </c>
      <c r="B24" s="15" t="s">
        <v>24</v>
      </c>
      <c r="C24" s="73">
        <v>92</v>
      </c>
      <c r="D24" s="73">
        <v>34</v>
      </c>
      <c r="E24" s="73">
        <v>311</v>
      </c>
      <c r="F24" s="95">
        <f t="shared" si="0"/>
        <v>437</v>
      </c>
      <c r="G24">
        <v>47</v>
      </c>
      <c r="H24">
        <v>19</v>
      </c>
      <c r="I24">
        <v>190</v>
      </c>
      <c r="J24" s="95">
        <f t="shared" si="1"/>
        <v>256</v>
      </c>
      <c r="K24" s="39">
        <v>24236</v>
      </c>
      <c r="L24" s="39">
        <v>8720</v>
      </c>
      <c r="M24" s="39">
        <v>88106</v>
      </c>
      <c r="N24" s="98">
        <f t="shared" si="2"/>
        <v>121062</v>
      </c>
      <c r="O24" s="121"/>
      <c r="P24" s="122"/>
    </row>
    <row r="25" spans="1:16" x14ac:dyDescent="0.2">
      <c r="A25" s="4">
        <v>22</v>
      </c>
      <c r="B25" s="15" t="s">
        <v>25</v>
      </c>
      <c r="C25" s="73">
        <v>153</v>
      </c>
      <c r="D25" s="73">
        <v>67</v>
      </c>
      <c r="E25" s="73">
        <v>353</v>
      </c>
      <c r="F25" s="95">
        <f t="shared" si="0"/>
        <v>573</v>
      </c>
      <c r="G25">
        <v>78</v>
      </c>
      <c r="H25">
        <v>37</v>
      </c>
      <c r="I25">
        <v>227</v>
      </c>
      <c r="J25" s="95">
        <f t="shared" si="1"/>
        <v>342</v>
      </c>
      <c r="K25" s="39">
        <v>49096</v>
      </c>
      <c r="L25" s="39">
        <v>19746</v>
      </c>
      <c r="M25" s="39">
        <v>98788</v>
      </c>
      <c r="N25" s="98">
        <f t="shared" si="2"/>
        <v>167630</v>
      </c>
      <c r="O25" s="121"/>
      <c r="P25" s="122"/>
    </row>
    <row r="26" spans="1:16" x14ac:dyDescent="0.2">
      <c r="A26" s="4">
        <v>23</v>
      </c>
      <c r="B26" s="15" t="s">
        <v>26</v>
      </c>
      <c r="C26" s="73">
        <v>4</v>
      </c>
      <c r="D26" s="73">
        <v>3</v>
      </c>
      <c r="E26" s="73">
        <v>193</v>
      </c>
      <c r="F26" s="95">
        <f t="shared" si="0"/>
        <v>200</v>
      </c>
      <c r="G26">
        <v>2</v>
      </c>
      <c r="H26">
        <v>2</v>
      </c>
      <c r="I26">
        <v>117</v>
      </c>
      <c r="J26" s="95">
        <f t="shared" si="1"/>
        <v>121</v>
      </c>
      <c r="K26" s="39">
        <v>1205</v>
      </c>
      <c r="L26" s="39">
        <v>828</v>
      </c>
      <c r="M26" s="39">
        <v>56938</v>
      </c>
      <c r="N26" s="98">
        <f t="shared" si="2"/>
        <v>58971</v>
      </c>
      <c r="O26" s="121"/>
      <c r="P26" s="122"/>
    </row>
    <row r="27" spans="1:16" x14ac:dyDescent="0.2">
      <c r="A27" s="4">
        <v>30</v>
      </c>
      <c r="B27" s="15" t="s">
        <v>27</v>
      </c>
      <c r="C27" s="73">
        <v>3319</v>
      </c>
      <c r="D27" s="73">
        <v>807</v>
      </c>
      <c r="E27" s="73">
        <v>1227</v>
      </c>
      <c r="F27" s="95">
        <f t="shared" si="0"/>
        <v>5353</v>
      </c>
      <c r="G27">
        <v>1986</v>
      </c>
      <c r="H27">
        <v>473</v>
      </c>
      <c r="I27">
        <v>740</v>
      </c>
      <c r="J27" s="95">
        <f t="shared" si="1"/>
        <v>3199</v>
      </c>
      <c r="K27" s="39">
        <v>1525424</v>
      </c>
      <c r="L27" s="39">
        <v>316106</v>
      </c>
      <c r="M27" s="39">
        <v>423565</v>
      </c>
      <c r="N27" s="98">
        <f>SUM(K27:M27)</f>
        <v>2265095</v>
      </c>
      <c r="O27" s="121"/>
      <c r="P27" s="122"/>
    </row>
    <row r="28" spans="1:16" x14ac:dyDescent="0.2">
      <c r="A28" s="1"/>
      <c r="B28" s="61" t="s">
        <v>3</v>
      </c>
      <c r="C28" s="103">
        <f>SUM(C4:C27)</f>
        <v>7354</v>
      </c>
      <c r="D28" s="103">
        <f>SUM(D4:D27)</f>
        <v>2155</v>
      </c>
      <c r="E28" s="103">
        <f>SUM(E4:E27)</f>
        <v>9128</v>
      </c>
      <c r="F28" s="104">
        <f>SUM(F4:F27)</f>
        <v>18637</v>
      </c>
      <c r="G28" s="103">
        <f t="shared" ref="G28:M28" si="3">SUM(G4:G27)</f>
        <v>4259</v>
      </c>
      <c r="H28" s="103">
        <f>SUM(H4:H27)</f>
        <v>1229</v>
      </c>
      <c r="I28" s="103">
        <f t="shared" si="3"/>
        <v>5432</v>
      </c>
      <c r="J28" s="104">
        <f t="shared" si="3"/>
        <v>10920</v>
      </c>
      <c r="K28" s="105">
        <f>SUM(K4:K27)</f>
        <v>3318252</v>
      </c>
      <c r="L28" s="105">
        <f>SUM(L4:L27)</f>
        <v>840485</v>
      </c>
      <c r="M28" s="105">
        <f t="shared" si="3"/>
        <v>3177119</v>
      </c>
      <c r="N28" s="106">
        <f>SUM(N4:N27)</f>
        <v>7335856</v>
      </c>
    </row>
    <row r="32" spans="1:16" x14ac:dyDescent="0.2">
      <c r="D32" t="s">
        <v>112</v>
      </c>
    </row>
    <row r="79" spans="3:11" x14ac:dyDescent="0.2">
      <c r="C79" s="73"/>
      <c r="D79" s="73"/>
      <c r="E79" s="73"/>
      <c r="F79" s="39"/>
      <c r="G79" s="39"/>
      <c r="I79" s="73"/>
      <c r="J79" s="73"/>
      <c r="K79" s="73"/>
    </row>
    <row r="80" spans="3:11" x14ac:dyDescent="0.2">
      <c r="C80" s="73"/>
      <c r="D80" s="73"/>
      <c r="E80" s="73"/>
      <c r="F80" s="39"/>
      <c r="G80" s="39"/>
      <c r="I80" s="73"/>
      <c r="J80" s="73"/>
      <c r="K80" s="73"/>
    </row>
    <row r="81" spans="3:11" x14ac:dyDescent="0.2">
      <c r="C81" s="73"/>
      <c r="D81" s="73"/>
      <c r="E81" s="73"/>
      <c r="F81" s="39"/>
      <c r="G81" s="39"/>
      <c r="I81" s="73"/>
      <c r="J81" s="73"/>
      <c r="K81" s="73"/>
    </row>
    <row r="82" spans="3:11" x14ac:dyDescent="0.2">
      <c r="C82" s="73"/>
      <c r="D82" s="73"/>
      <c r="E82" s="73"/>
      <c r="F82" s="39"/>
      <c r="G82" s="39"/>
      <c r="I82" s="73"/>
      <c r="J82" s="73"/>
      <c r="K82" s="73"/>
    </row>
    <row r="83" spans="3:11" x14ac:dyDescent="0.2">
      <c r="C83" s="73"/>
      <c r="D83" s="73"/>
      <c r="E83" s="73"/>
      <c r="F83" s="39"/>
      <c r="G83" s="39"/>
      <c r="I83" s="73"/>
      <c r="J83" s="73"/>
      <c r="K83" s="73"/>
    </row>
    <row r="84" spans="3:11" x14ac:dyDescent="0.2">
      <c r="C84" s="73"/>
      <c r="D84" s="73"/>
      <c r="E84" s="73"/>
      <c r="F84" s="39"/>
      <c r="G84" s="39"/>
      <c r="I84" s="73"/>
      <c r="J84" s="73"/>
      <c r="K84" s="73"/>
    </row>
    <row r="85" spans="3:11" x14ac:dyDescent="0.2">
      <c r="C85" s="73"/>
      <c r="D85" s="73"/>
      <c r="E85" s="73"/>
      <c r="F85" s="39"/>
      <c r="G85" s="39"/>
      <c r="I85" s="73"/>
      <c r="J85" s="73"/>
      <c r="K85" s="73"/>
    </row>
    <row r="86" spans="3:11" x14ac:dyDescent="0.2">
      <c r="C86" s="73"/>
      <c r="D86" s="73"/>
      <c r="E86" s="73"/>
      <c r="F86" s="39"/>
      <c r="G86" s="39"/>
      <c r="I86" s="73"/>
      <c r="J86" s="73"/>
      <c r="K86" s="73"/>
    </row>
    <row r="87" spans="3:11" x14ac:dyDescent="0.2">
      <c r="C87" s="73"/>
      <c r="D87" s="73"/>
      <c r="E87" s="73"/>
      <c r="F87" s="39"/>
      <c r="G87" s="39"/>
      <c r="I87" s="73"/>
      <c r="J87" s="73"/>
      <c r="K87" s="73"/>
    </row>
    <row r="88" spans="3:11" x14ac:dyDescent="0.2">
      <c r="C88" s="73"/>
      <c r="D88" s="73"/>
      <c r="E88" s="73"/>
      <c r="F88" s="39"/>
      <c r="G88" s="39"/>
      <c r="I88" s="73"/>
      <c r="J88" s="73"/>
      <c r="K88" s="73"/>
    </row>
    <row r="89" spans="3:11" x14ac:dyDescent="0.2">
      <c r="C89" s="73"/>
      <c r="D89" s="73"/>
      <c r="E89" s="73"/>
      <c r="F89" s="39"/>
      <c r="G89" s="39"/>
      <c r="I89" s="73"/>
      <c r="J89" s="73"/>
      <c r="K89" s="73"/>
    </row>
    <row r="90" spans="3:11" x14ac:dyDescent="0.2">
      <c r="C90" s="73"/>
      <c r="D90" s="73"/>
      <c r="E90" s="73"/>
      <c r="F90" s="39"/>
      <c r="G90" s="39"/>
      <c r="I90" s="73"/>
      <c r="J90" s="73"/>
      <c r="K90" s="73"/>
    </row>
    <row r="91" spans="3:11" x14ac:dyDescent="0.2">
      <c r="C91" s="73"/>
      <c r="D91" s="73"/>
      <c r="E91" s="73"/>
      <c r="F91" s="39"/>
      <c r="G91" s="39"/>
      <c r="I91" s="73"/>
      <c r="J91" s="73"/>
      <c r="K91" s="73"/>
    </row>
    <row r="92" spans="3:11" x14ac:dyDescent="0.2">
      <c r="C92" s="73"/>
      <c r="D92" s="73"/>
      <c r="E92" s="73"/>
      <c r="F92" s="39"/>
      <c r="G92" s="39"/>
      <c r="I92" s="73"/>
      <c r="J92" s="73"/>
      <c r="K92" s="73"/>
    </row>
    <row r="93" spans="3:11" x14ac:dyDescent="0.2">
      <c r="C93" s="73"/>
      <c r="D93" s="73"/>
      <c r="E93" s="73"/>
      <c r="F93" s="39"/>
      <c r="G93" s="39"/>
      <c r="I93" s="73"/>
      <c r="J93" s="73"/>
      <c r="K93" s="73"/>
    </row>
    <row r="94" spans="3:11" x14ac:dyDescent="0.2">
      <c r="C94" s="73"/>
      <c r="D94" s="73"/>
      <c r="E94" s="73"/>
      <c r="F94" s="39"/>
      <c r="G94" s="39"/>
      <c r="I94" s="73"/>
      <c r="J94" s="73"/>
      <c r="K94" s="73"/>
    </row>
    <row r="95" spans="3:11" x14ac:dyDescent="0.2">
      <c r="C95" s="73"/>
      <c r="D95" s="73"/>
      <c r="E95" s="73"/>
      <c r="F95" s="39"/>
      <c r="G95" s="39"/>
      <c r="I95" s="73"/>
      <c r="J95" s="73"/>
      <c r="K95" s="73"/>
    </row>
    <row r="96" spans="3:11" x14ac:dyDescent="0.2">
      <c r="C96" s="73"/>
      <c r="D96" s="73"/>
      <c r="E96" s="73"/>
      <c r="F96" s="39"/>
      <c r="G96" s="39"/>
      <c r="I96" s="73"/>
      <c r="J96" s="73"/>
      <c r="K96" s="73"/>
    </row>
    <row r="97" spans="3:11" x14ac:dyDescent="0.2">
      <c r="C97" s="73"/>
      <c r="D97" s="73"/>
      <c r="E97" s="73"/>
      <c r="F97" s="39"/>
      <c r="G97" s="39"/>
      <c r="I97" s="73"/>
      <c r="J97" s="73"/>
      <c r="K97" s="73"/>
    </row>
    <row r="98" spans="3:11" x14ac:dyDescent="0.2">
      <c r="C98" s="73"/>
      <c r="D98" s="73"/>
      <c r="E98" s="73"/>
      <c r="F98" s="39"/>
      <c r="G98" s="39"/>
      <c r="I98" s="73"/>
      <c r="J98" s="73"/>
      <c r="K98" s="73"/>
    </row>
    <row r="99" spans="3:11" x14ac:dyDescent="0.2">
      <c r="C99" s="73"/>
      <c r="D99" s="73"/>
      <c r="E99" s="73"/>
      <c r="F99" s="39"/>
      <c r="G99" s="39"/>
      <c r="I99" s="73"/>
      <c r="J99" s="73"/>
      <c r="K99" s="73"/>
    </row>
    <row r="100" spans="3:11" x14ac:dyDescent="0.2">
      <c r="C100" s="73"/>
      <c r="D100" s="73"/>
      <c r="E100" s="73"/>
      <c r="F100" s="39"/>
      <c r="G100" s="39"/>
      <c r="I100" s="73"/>
      <c r="J100" s="73"/>
      <c r="K100" s="73"/>
    </row>
    <row r="101" spans="3:11" x14ac:dyDescent="0.2">
      <c r="C101" s="73"/>
      <c r="D101" s="73"/>
      <c r="E101" s="73"/>
      <c r="F101" s="39"/>
      <c r="G101" s="39"/>
      <c r="I101" s="73"/>
      <c r="J101" s="73"/>
      <c r="K101" s="73"/>
    </row>
    <row r="102" spans="3:11" x14ac:dyDescent="0.2">
      <c r="C102" s="73"/>
      <c r="D102" s="73"/>
      <c r="E102" s="73"/>
      <c r="F102" s="39"/>
      <c r="I102" s="73"/>
      <c r="J102" s="73"/>
      <c r="K102" s="73"/>
    </row>
    <row r="103" spans="3:11" x14ac:dyDescent="0.2">
      <c r="J103" s="73"/>
      <c r="K103" s="39"/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3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1" sqref="G1:G1048576"/>
    </sheetView>
  </sheetViews>
  <sheetFormatPr defaultRowHeight="15" x14ac:dyDescent="0.2"/>
  <cols>
    <col min="2" max="2" width="12.44140625" customWidth="1"/>
    <col min="3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19" ht="15.75" x14ac:dyDescent="0.25">
      <c r="D1" s="13" t="s">
        <v>119</v>
      </c>
    </row>
    <row r="2" spans="1:19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19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19" x14ac:dyDescent="0.2">
      <c r="A4" s="4">
        <v>1</v>
      </c>
      <c r="B4" s="15" t="s">
        <v>4</v>
      </c>
      <c r="C4" s="73">
        <v>47</v>
      </c>
      <c r="D4" s="73">
        <v>48</v>
      </c>
      <c r="E4" s="73">
        <v>201</v>
      </c>
      <c r="F4" s="95">
        <f>SUM(C4:E4)</f>
        <v>296</v>
      </c>
      <c r="G4" s="127">
        <f>F4/F$28</f>
        <v>1.5804367558331998E-2</v>
      </c>
      <c r="H4">
        <v>30</v>
      </c>
      <c r="I4">
        <v>27</v>
      </c>
      <c r="J4">
        <v>121</v>
      </c>
      <c r="K4" s="95">
        <f>SUM(H4:J4)</f>
        <v>178</v>
      </c>
      <c r="L4" s="39">
        <v>10211.24</v>
      </c>
      <c r="M4" s="39">
        <v>11501.674199999999</v>
      </c>
      <c r="N4" s="39">
        <v>45729.948299999996</v>
      </c>
      <c r="O4" s="98">
        <f>SUM(L4:N4)</f>
        <v>67442.862499999988</v>
      </c>
      <c r="P4" s="121"/>
      <c r="Q4" s="122"/>
    </row>
    <row r="5" spans="1:19" x14ac:dyDescent="0.2">
      <c r="A5" s="4">
        <v>2</v>
      </c>
      <c r="B5" s="15" t="s">
        <v>5</v>
      </c>
      <c r="C5" s="73">
        <v>119</v>
      </c>
      <c r="D5" s="73">
        <v>52</v>
      </c>
      <c r="E5" s="73">
        <v>314</v>
      </c>
      <c r="F5" s="95">
        <f t="shared" ref="F5:F27" si="0">SUM(C5:E5)</f>
        <v>485</v>
      </c>
      <c r="G5" s="127">
        <f t="shared" ref="G5:G27" si="1">F5/F$28</f>
        <v>2.589566981686155E-2</v>
      </c>
      <c r="H5">
        <v>67</v>
      </c>
      <c r="I5">
        <v>30</v>
      </c>
      <c r="J5">
        <v>186</v>
      </c>
      <c r="K5" s="95">
        <f t="shared" ref="K5:K27" si="2">SUM(H5:J5)</f>
        <v>283</v>
      </c>
      <c r="L5" s="39">
        <v>39209.581700000002</v>
      </c>
      <c r="M5" s="39">
        <v>13688.545</v>
      </c>
      <c r="N5" s="39">
        <v>89706.434999999998</v>
      </c>
      <c r="O5" s="98">
        <f t="shared" ref="O5:O26" si="3">SUM(L5:N5)</f>
        <v>142604.56169999999</v>
      </c>
      <c r="P5" s="121"/>
      <c r="Q5" s="122"/>
    </row>
    <row r="6" spans="1:19" x14ac:dyDescent="0.2">
      <c r="A6" s="4">
        <v>3</v>
      </c>
      <c r="B6" s="15" t="s">
        <v>6</v>
      </c>
      <c r="C6" s="73">
        <v>974</v>
      </c>
      <c r="D6" s="73">
        <v>271</v>
      </c>
      <c r="E6" s="73">
        <v>1674</v>
      </c>
      <c r="F6" s="95">
        <f t="shared" si="0"/>
        <v>2919</v>
      </c>
      <c r="G6" s="127">
        <f t="shared" si="1"/>
        <v>0.15585455710395643</v>
      </c>
      <c r="H6">
        <v>549</v>
      </c>
      <c r="I6">
        <v>157</v>
      </c>
      <c r="J6">
        <v>992</v>
      </c>
      <c r="K6" s="95">
        <f t="shared" si="2"/>
        <v>1698</v>
      </c>
      <c r="L6" s="39">
        <v>420445.23100000003</v>
      </c>
      <c r="M6" s="39">
        <v>111895.734</v>
      </c>
      <c r="N6" s="39">
        <v>560218.64199999999</v>
      </c>
      <c r="O6" s="98">
        <f t="shared" si="3"/>
        <v>1092559.6070000001</v>
      </c>
      <c r="P6" s="121"/>
      <c r="R6" s="122">
        <f>G4+G14+G24</f>
        <v>3.9724491430402048E-2</v>
      </c>
      <c r="S6" t="s">
        <v>114</v>
      </c>
    </row>
    <row r="7" spans="1:19" x14ac:dyDescent="0.2">
      <c r="A7" s="4">
        <v>4</v>
      </c>
      <c r="B7" s="15" t="s">
        <v>7</v>
      </c>
      <c r="C7" s="73">
        <v>48</v>
      </c>
      <c r="D7" s="73">
        <v>20</v>
      </c>
      <c r="E7" s="73">
        <v>150</v>
      </c>
      <c r="F7" s="95">
        <f t="shared" si="0"/>
        <v>218</v>
      </c>
      <c r="G7" s="127">
        <f t="shared" si="1"/>
        <v>1.1639703134176945E-2</v>
      </c>
      <c r="H7">
        <v>22</v>
      </c>
      <c r="I7">
        <v>12</v>
      </c>
      <c r="J7">
        <v>90</v>
      </c>
      <c r="K7" s="95">
        <f t="shared" si="2"/>
        <v>124</v>
      </c>
      <c r="L7" s="39">
        <v>18467.8325</v>
      </c>
      <c r="M7" s="39">
        <v>8733.4541700000009</v>
      </c>
      <c r="N7" s="39">
        <v>41395.889199999998</v>
      </c>
      <c r="O7" s="98">
        <f t="shared" si="3"/>
        <v>68597.175870000006</v>
      </c>
      <c r="P7" s="121"/>
      <c r="R7" s="122">
        <f>G8+G10+G17+G23+G20</f>
        <v>4.1379678573335466E-2</v>
      </c>
      <c r="S7" t="s">
        <v>115</v>
      </c>
    </row>
    <row r="8" spans="1:19" x14ac:dyDescent="0.2">
      <c r="A8" s="4">
        <v>5</v>
      </c>
      <c r="B8" s="15" t="s">
        <v>8</v>
      </c>
      <c r="C8" s="73">
        <v>33</v>
      </c>
      <c r="D8" s="73">
        <v>20</v>
      </c>
      <c r="E8" s="73">
        <v>140</v>
      </c>
      <c r="F8" s="95">
        <f t="shared" si="0"/>
        <v>193</v>
      </c>
      <c r="G8" s="127">
        <f t="shared" si="1"/>
        <v>1.0304874793101607E-2</v>
      </c>
      <c r="H8">
        <v>20</v>
      </c>
      <c r="I8">
        <v>13</v>
      </c>
      <c r="J8">
        <v>90</v>
      </c>
      <c r="K8" s="95">
        <f t="shared" si="2"/>
        <v>123</v>
      </c>
      <c r="L8" s="39">
        <v>8370.3208300000006</v>
      </c>
      <c r="M8" s="39">
        <v>5425.8858300000002</v>
      </c>
      <c r="N8" s="39">
        <v>28616.4558</v>
      </c>
      <c r="O8" s="98">
        <f t="shared" si="3"/>
        <v>42412.66246</v>
      </c>
      <c r="P8" s="121"/>
      <c r="R8" s="122">
        <f>G12+G25+G26+G22</f>
        <v>6.9357680602274541E-2</v>
      </c>
      <c r="S8" t="s">
        <v>116</v>
      </c>
    </row>
    <row r="9" spans="1:19" x14ac:dyDescent="0.2">
      <c r="A9" s="4">
        <v>6</v>
      </c>
      <c r="B9" s="15" t="s">
        <v>9</v>
      </c>
      <c r="C9" s="73">
        <v>24</v>
      </c>
      <c r="D9" s="73">
        <v>21</v>
      </c>
      <c r="E9" s="73">
        <v>249</v>
      </c>
      <c r="F9" s="95">
        <f t="shared" si="0"/>
        <v>294</v>
      </c>
      <c r="G9" s="127">
        <f t="shared" si="1"/>
        <v>1.5697581291045971E-2</v>
      </c>
      <c r="H9">
        <v>12</v>
      </c>
      <c r="I9">
        <v>16</v>
      </c>
      <c r="J9">
        <v>157</v>
      </c>
      <c r="K9" s="95">
        <f t="shared" si="2"/>
        <v>185</v>
      </c>
      <c r="L9" s="39">
        <v>9213.6633299999994</v>
      </c>
      <c r="M9" s="39">
        <v>6441.60833</v>
      </c>
      <c r="N9" s="39">
        <v>73821.680800000002</v>
      </c>
      <c r="O9" s="98">
        <f t="shared" si="3"/>
        <v>89476.95246</v>
      </c>
      <c r="P9" s="121"/>
      <c r="R9" s="122">
        <f>G9+G15+G16+G13</f>
        <v>0.10550483207859468</v>
      </c>
      <c r="S9" t="s">
        <v>117</v>
      </c>
    </row>
    <row r="10" spans="1:19" x14ac:dyDescent="0.2">
      <c r="A10" s="4">
        <v>7</v>
      </c>
      <c r="B10" s="15" t="s">
        <v>10</v>
      </c>
      <c r="C10" s="73">
        <v>97</v>
      </c>
      <c r="D10" s="73">
        <v>45</v>
      </c>
      <c r="E10" s="73">
        <v>179</v>
      </c>
      <c r="F10" s="95">
        <f t="shared" si="0"/>
        <v>321</v>
      </c>
      <c r="G10" s="127">
        <f t="shared" si="1"/>
        <v>1.7139195899407336E-2</v>
      </c>
      <c r="H10">
        <v>57</v>
      </c>
      <c r="I10">
        <v>24</v>
      </c>
      <c r="J10">
        <v>104</v>
      </c>
      <c r="K10" s="95">
        <f t="shared" si="2"/>
        <v>185</v>
      </c>
      <c r="L10" s="39">
        <v>32708.335800000001</v>
      </c>
      <c r="M10" s="39">
        <v>14411.431699999999</v>
      </c>
      <c r="N10" s="39">
        <v>44474.993300000002</v>
      </c>
      <c r="O10" s="98">
        <f t="shared" si="3"/>
        <v>91594.760800000004</v>
      </c>
      <c r="P10" s="121"/>
      <c r="R10" s="122">
        <f>G11+G7+G21</f>
        <v>5.4033851246729672E-2</v>
      </c>
      <c r="S10" t="s">
        <v>118</v>
      </c>
    </row>
    <row r="11" spans="1:19" x14ac:dyDescent="0.2">
      <c r="A11" s="4">
        <v>8</v>
      </c>
      <c r="B11" s="15" t="s">
        <v>11</v>
      </c>
      <c r="C11" s="73">
        <v>151</v>
      </c>
      <c r="D11" s="73">
        <v>16</v>
      </c>
      <c r="E11" s="73">
        <v>351</v>
      </c>
      <c r="F11" s="95">
        <f t="shared" si="0"/>
        <v>518</v>
      </c>
      <c r="G11" s="127">
        <f t="shared" si="1"/>
        <v>2.7657643227080999E-2</v>
      </c>
      <c r="H11">
        <v>82</v>
      </c>
      <c r="I11">
        <v>11</v>
      </c>
      <c r="J11">
        <v>226</v>
      </c>
      <c r="K11" s="95">
        <f t="shared" si="2"/>
        <v>319</v>
      </c>
      <c r="L11" s="39">
        <v>60626.41</v>
      </c>
      <c r="M11" s="39">
        <v>5588.85167</v>
      </c>
      <c r="N11" s="39">
        <v>119309.461</v>
      </c>
      <c r="O11" s="98">
        <f>SUM(L11:N11)</f>
        <v>185524.72266999999</v>
      </c>
      <c r="P11" s="121"/>
      <c r="Q11" s="122"/>
    </row>
    <row r="12" spans="1:19" x14ac:dyDescent="0.2">
      <c r="A12" s="4">
        <v>9</v>
      </c>
      <c r="B12" s="15" t="s">
        <v>12</v>
      </c>
      <c r="C12" s="73">
        <v>24</v>
      </c>
      <c r="D12" s="73">
        <v>15</v>
      </c>
      <c r="E12" s="73">
        <v>203</v>
      </c>
      <c r="F12" s="95">
        <f t="shared" si="0"/>
        <v>242</v>
      </c>
      <c r="G12" s="127">
        <f t="shared" si="1"/>
        <v>1.2921138341609269E-2</v>
      </c>
      <c r="H12">
        <v>13</v>
      </c>
      <c r="I12">
        <v>10</v>
      </c>
      <c r="J12">
        <v>131</v>
      </c>
      <c r="K12" s="95">
        <f t="shared" si="2"/>
        <v>154</v>
      </c>
      <c r="L12" s="39">
        <v>6494.02</v>
      </c>
      <c r="M12" s="39">
        <v>2905.8466699999999</v>
      </c>
      <c r="N12" s="39">
        <v>43662.32</v>
      </c>
      <c r="O12" s="98">
        <f t="shared" si="3"/>
        <v>53062.186669999996</v>
      </c>
      <c r="P12" s="121"/>
      <c r="Q12" s="122"/>
    </row>
    <row r="13" spans="1:19" x14ac:dyDescent="0.2">
      <c r="A13" s="4">
        <v>10</v>
      </c>
      <c r="B13" s="15" t="s">
        <v>13</v>
      </c>
      <c r="C13" s="73">
        <v>111</v>
      </c>
      <c r="D13" s="73">
        <v>44</v>
      </c>
      <c r="E13" s="73">
        <v>256</v>
      </c>
      <c r="F13" s="95">
        <f t="shared" si="0"/>
        <v>411</v>
      </c>
      <c r="G13" s="127">
        <f t="shared" si="1"/>
        <v>2.1944577927278552E-2</v>
      </c>
      <c r="H13">
        <v>58</v>
      </c>
      <c r="I13">
        <v>28</v>
      </c>
      <c r="J13">
        <v>150</v>
      </c>
      <c r="K13" s="95">
        <f t="shared" si="2"/>
        <v>236</v>
      </c>
      <c r="L13" s="39">
        <v>31805.550800000001</v>
      </c>
      <c r="M13" s="39">
        <v>11541.692499999999</v>
      </c>
      <c r="N13" s="39">
        <v>65533.91</v>
      </c>
      <c r="O13" s="98">
        <f t="shared" si="3"/>
        <v>108881.15330000001</v>
      </c>
      <c r="P13" s="121"/>
      <c r="Q13" s="122"/>
    </row>
    <row r="14" spans="1:19" x14ac:dyDescent="0.2">
      <c r="A14" s="4">
        <v>11</v>
      </c>
      <c r="B14" s="15" t="s">
        <v>14</v>
      </c>
      <c r="C14" s="73">
        <v>7</v>
      </c>
      <c r="D14" s="73">
        <v>2</v>
      </c>
      <c r="E14" s="73">
        <v>36</v>
      </c>
      <c r="F14" s="95">
        <f t="shared" si="0"/>
        <v>45</v>
      </c>
      <c r="G14" s="127">
        <f t="shared" si="1"/>
        <v>2.4026910139356081E-3</v>
      </c>
      <c r="H14">
        <v>6</v>
      </c>
      <c r="I14">
        <v>1</v>
      </c>
      <c r="J14">
        <v>26</v>
      </c>
      <c r="K14" s="95">
        <f t="shared" si="2"/>
        <v>33</v>
      </c>
      <c r="L14" s="39">
        <v>1501.4458299999999</v>
      </c>
      <c r="M14" s="39">
        <v>531.73249999999996</v>
      </c>
      <c r="N14" s="39">
        <v>5808.67083</v>
      </c>
      <c r="O14" s="98">
        <f t="shared" si="3"/>
        <v>7841.8491599999998</v>
      </c>
      <c r="P14" s="121"/>
      <c r="Q14" s="122"/>
    </row>
    <row r="15" spans="1:19" x14ac:dyDescent="0.2">
      <c r="A15" s="4">
        <v>12</v>
      </c>
      <c r="B15" s="15" t="s">
        <v>15</v>
      </c>
      <c r="C15" s="73">
        <v>90</v>
      </c>
      <c r="D15" s="73">
        <v>102</v>
      </c>
      <c r="E15" s="73">
        <v>420</v>
      </c>
      <c r="F15" s="95">
        <f t="shared" si="0"/>
        <v>612</v>
      </c>
      <c r="G15" s="127">
        <f t="shared" si="1"/>
        <v>3.2676597789524267E-2</v>
      </c>
      <c r="H15">
        <v>59</v>
      </c>
      <c r="I15">
        <v>56</v>
      </c>
      <c r="J15">
        <v>254</v>
      </c>
      <c r="K15" s="95">
        <f t="shared" si="2"/>
        <v>369</v>
      </c>
      <c r="L15" s="39">
        <v>33591.870000000003</v>
      </c>
      <c r="M15" s="39">
        <v>31961.193299999999</v>
      </c>
      <c r="N15" s="39">
        <v>114747.003</v>
      </c>
      <c r="O15" s="98">
        <f t="shared" si="3"/>
        <v>180300.06630000001</v>
      </c>
      <c r="P15" s="121"/>
      <c r="Q15" s="122"/>
    </row>
    <row r="16" spans="1:19" x14ac:dyDescent="0.2">
      <c r="A16" s="4">
        <v>13</v>
      </c>
      <c r="B16" s="15" t="s">
        <v>16</v>
      </c>
      <c r="C16" s="73">
        <v>293</v>
      </c>
      <c r="D16" s="73">
        <v>38</v>
      </c>
      <c r="E16" s="73">
        <v>328</v>
      </c>
      <c r="F16" s="95">
        <f t="shared" si="0"/>
        <v>659</v>
      </c>
      <c r="G16" s="127">
        <f t="shared" si="1"/>
        <v>3.5186075070745899E-2</v>
      </c>
      <c r="H16">
        <v>162</v>
      </c>
      <c r="I16">
        <v>28</v>
      </c>
      <c r="J16">
        <v>180</v>
      </c>
      <c r="K16" s="95">
        <f t="shared" si="2"/>
        <v>370</v>
      </c>
      <c r="L16" s="39">
        <v>157984.32000000001</v>
      </c>
      <c r="M16" s="39">
        <v>17963.779200000001</v>
      </c>
      <c r="N16" s="39">
        <v>135487.99299999999</v>
      </c>
      <c r="O16" s="98">
        <f t="shared" si="3"/>
        <v>311436.09219999996</v>
      </c>
      <c r="P16" s="121"/>
      <c r="Q16" s="122"/>
    </row>
    <row r="17" spans="1:17" x14ac:dyDescent="0.2">
      <c r="A17" s="4">
        <v>14</v>
      </c>
      <c r="B17" s="15" t="s">
        <v>17</v>
      </c>
      <c r="C17" s="73">
        <v>12</v>
      </c>
      <c r="D17" s="73">
        <v>10</v>
      </c>
      <c r="E17" s="73">
        <v>45</v>
      </c>
      <c r="F17" s="95">
        <f t="shared" si="0"/>
        <v>67</v>
      </c>
      <c r="G17" s="127">
        <f t="shared" si="1"/>
        <v>3.5773399540819052E-3</v>
      </c>
      <c r="H17">
        <v>7</v>
      </c>
      <c r="I17">
        <v>6</v>
      </c>
      <c r="J17">
        <v>30</v>
      </c>
      <c r="K17" s="95">
        <f t="shared" si="2"/>
        <v>43</v>
      </c>
      <c r="L17" s="39">
        <v>2249.7474999999999</v>
      </c>
      <c r="M17" s="39">
        <v>1967.1816699999999</v>
      </c>
      <c r="N17" s="39">
        <v>7557.4091699999999</v>
      </c>
      <c r="O17" s="98">
        <f t="shared" si="3"/>
        <v>11774.338339999998</v>
      </c>
      <c r="P17" s="121"/>
      <c r="Q17" s="122"/>
    </row>
    <row r="18" spans="1:17" x14ac:dyDescent="0.2">
      <c r="A18" s="4">
        <v>15</v>
      </c>
      <c r="B18" s="15" t="s">
        <v>18</v>
      </c>
      <c r="C18" s="73">
        <v>383</v>
      </c>
      <c r="D18" s="73">
        <v>187</v>
      </c>
      <c r="E18" s="73">
        <v>823</v>
      </c>
      <c r="F18" s="95">
        <f t="shared" si="0"/>
        <v>1393</v>
      </c>
      <c r="G18" s="127">
        <f t="shared" si="1"/>
        <v>7.4376635164717819E-2</v>
      </c>
      <c r="H18">
        <v>227</v>
      </c>
      <c r="I18">
        <v>98</v>
      </c>
      <c r="J18">
        <v>491</v>
      </c>
      <c r="K18" s="95">
        <f t="shared" si="2"/>
        <v>816</v>
      </c>
      <c r="L18" s="39">
        <v>179016.554</v>
      </c>
      <c r="M18" s="39">
        <v>84358.787500000006</v>
      </c>
      <c r="N18" s="39">
        <v>300713.07500000001</v>
      </c>
      <c r="O18" s="98">
        <f t="shared" si="3"/>
        <v>564088.41650000005</v>
      </c>
      <c r="P18" s="121"/>
      <c r="Q18" s="122"/>
    </row>
    <row r="19" spans="1:17" x14ac:dyDescent="0.2">
      <c r="A19" s="4">
        <v>16</v>
      </c>
      <c r="B19" s="15" t="s">
        <v>19</v>
      </c>
      <c r="C19" s="73">
        <v>1108</v>
      </c>
      <c r="D19" s="73">
        <v>256</v>
      </c>
      <c r="E19" s="73">
        <v>1340</v>
      </c>
      <c r="F19" s="95">
        <f t="shared" si="0"/>
        <v>2704</v>
      </c>
      <c r="G19" s="127">
        <f t="shared" si="1"/>
        <v>0.14437503337070853</v>
      </c>
      <c r="H19">
        <v>642</v>
      </c>
      <c r="I19">
        <v>142</v>
      </c>
      <c r="J19">
        <v>799</v>
      </c>
      <c r="K19" s="95">
        <f t="shared" si="2"/>
        <v>1583</v>
      </c>
      <c r="L19" s="39">
        <v>513756.43599999999</v>
      </c>
      <c r="M19" s="39">
        <v>93262.3033</v>
      </c>
      <c r="N19" s="39">
        <v>463794.652</v>
      </c>
      <c r="O19" s="98">
        <f t="shared" si="3"/>
        <v>1070813.3913</v>
      </c>
      <c r="P19" s="121"/>
      <c r="Q19" s="122"/>
    </row>
    <row r="20" spans="1:17" x14ac:dyDescent="0.2">
      <c r="A20" s="4">
        <v>17</v>
      </c>
      <c r="B20" s="15" t="s">
        <v>20</v>
      </c>
      <c r="C20" s="73">
        <v>9</v>
      </c>
      <c r="D20" s="73">
        <v>1</v>
      </c>
      <c r="E20" s="73">
        <v>62</v>
      </c>
      <c r="F20" s="95">
        <f t="shared" si="0"/>
        <v>72</v>
      </c>
      <c r="G20" s="127">
        <f t="shared" si="1"/>
        <v>3.8443056222969728E-3</v>
      </c>
      <c r="H20">
        <v>4</v>
      </c>
      <c r="I20">
        <v>1</v>
      </c>
      <c r="J20">
        <v>37</v>
      </c>
      <c r="K20" s="95">
        <f t="shared" si="2"/>
        <v>42</v>
      </c>
      <c r="L20" s="39">
        <v>2360.7024999999999</v>
      </c>
      <c r="M20" s="39">
        <v>82.788333300000005</v>
      </c>
      <c r="N20" s="39">
        <v>14188.33</v>
      </c>
      <c r="O20" s="98">
        <f t="shared" si="3"/>
        <v>16631.8208333</v>
      </c>
      <c r="P20" s="121"/>
      <c r="Q20" s="122"/>
    </row>
    <row r="21" spans="1:17" x14ac:dyDescent="0.2">
      <c r="A21" s="4">
        <v>18</v>
      </c>
      <c r="B21" s="15" t="s">
        <v>21</v>
      </c>
      <c r="C21" s="73">
        <v>71</v>
      </c>
      <c r="D21" s="73">
        <v>37</v>
      </c>
      <c r="E21" s="73">
        <v>168</v>
      </c>
      <c r="F21" s="95">
        <f t="shared" si="0"/>
        <v>276</v>
      </c>
      <c r="G21" s="127">
        <f t="shared" si="1"/>
        <v>1.4736504885471728E-2</v>
      </c>
      <c r="H21">
        <v>32</v>
      </c>
      <c r="I21">
        <v>19</v>
      </c>
      <c r="J21">
        <v>87</v>
      </c>
      <c r="K21" s="95">
        <f t="shared" si="2"/>
        <v>138</v>
      </c>
      <c r="L21" s="39">
        <v>18690.392500000002</v>
      </c>
      <c r="M21" s="39">
        <v>7231.1308300000001</v>
      </c>
      <c r="N21" s="39">
        <v>33366.731699999997</v>
      </c>
      <c r="O21" s="98">
        <f t="shared" si="3"/>
        <v>59288.25503</v>
      </c>
      <c r="P21" s="121"/>
      <c r="Q21" s="122"/>
    </row>
    <row r="22" spans="1:17" x14ac:dyDescent="0.2">
      <c r="A22" s="4">
        <v>19</v>
      </c>
      <c r="B22" s="15" t="s">
        <v>22</v>
      </c>
      <c r="C22" s="73">
        <v>64</v>
      </c>
      <c r="D22" s="73">
        <v>19</v>
      </c>
      <c r="E22" s="73">
        <v>228</v>
      </c>
      <c r="F22" s="95">
        <f t="shared" si="0"/>
        <v>311</v>
      </c>
      <c r="G22" s="127">
        <f t="shared" si="1"/>
        <v>1.6605264562977201E-2</v>
      </c>
      <c r="H22">
        <v>32</v>
      </c>
      <c r="I22">
        <v>8</v>
      </c>
      <c r="J22">
        <v>128</v>
      </c>
      <c r="K22" s="95">
        <f t="shared" si="2"/>
        <v>168</v>
      </c>
      <c r="L22" s="39">
        <v>17828.557499999999</v>
      </c>
      <c r="M22" s="39">
        <v>4786.2533299999996</v>
      </c>
      <c r="N22" s="39">
        <v>58519.63</v>
      </c>
      <c r="O22" s="98">
        <f t="shared" si="3"/>
        <v>81134.440829999992</v>
      </c>
      <c r="P22" s="121"/>
      <c r="Q22" s="122"/>
    </row>
    <row r="23" spans="1:17" x14ac:dyDescent="0.2">
      <c r="A23" s="4">
        <v>20</v>
      </c>
      <c r="B23" s="15" t="s">
        <v>23</v>
      </c>
      <c r="C23" s="73">
        <v>7</v>
      </c>
      <c r="D23" s="73">
        <v>4</v>
      </c>
      <c r="E23" s="73">
        <v>111</v>
      </c>
      <c r="F23" s="95">
        <f t="shared" si="0"/>
        <v>122</v>
      </c>
      <c r="G23" s="127">
        <f t="shared" si="1"/>
        <v>6.5139623044476484E-3</v>
      </c>
      <c r="H23">
        <v>4</v>
      </c>
      <c r="I23">
        <v>2</v>
      </c>
      <c r="J23">
        <v>77</v>
      </c>
      <c r="K23" s="95">
        <f t="shared" si="2"/>
        <v>83</v>
      </c>
      <c r="L23" s="39">
        <v>2650.375</v>
      </c>
      <c r="M23" s="39">
        <v>450.8075</v>
      </c>
      <c r="N23" s="39">
        <v>30641.715</v>
      </c>
      <c r="O23" s="98">
        <f t="shared" si="3"/>
        <v>33742.897499999999</v>
      </c>
      <c r="P23" s="121"/>
      <c r="Q23" s="122"/>
    </row>
    <row r="24" spans="1:17" x14ac:dyDescent="0.2">
      <c r="A24" s="4">
        <v>21</v>
      </c>
      <c r="B24" s="15" t="s">
        <v>24</v>
      </c>
      <c r="C24" s="73">
        <v>71</v>
      </c>
      <c r="D24" s="73">
        <v>35</v>
      </c>
      <c r="E24" s="73">
        <v>297</v>
      </c>
      <c r="F24" s="95">
        <f t="shared" si="0"/>
        <v>403</v>
      </c>
      <c r="G24" s="127">
        <f t="shared" si="1"/>
        <v>2.1517432858134445E-2</v>
      </c>
      <c r="H24">
        <v>40</v>
      </c>
      <c r="I24">
        <v>19</v>
      </c>
      <c r="J24">
        <v>183</v>
      </c>
      <c r="K24" s="95">
        <f t="shared" si="2"/>
        <v>242</v>
      </c>
      <c r="L24" s="39">
        <v>19370.151699999999</v>
      </c>
      <c r="M24" s="39">
        <v>8033.07917</v>
      </c>
      <c r="N24" s="39">
        <v>65325.368300000002</v>
      </c>
      <c r="O24" s="98">
        <f t="shared" si="3"/>
        <v>92728.599170000001</v>
      </c>
      <c r="P24" s="121"/>
      <c r="Q24" s="122"/>
    </row>
    <row r="25" spans="1:17" x14ac:dyDescent="0.2">
      <c r="A25" s="4">
        <v>22</v>
      </c>
      <c r="B25" s="15" t="s">
        <v>25</v>
      </c>
      <c r="C25" s="73">
        <v>127</v>
      </c>
      <c r="D25" s="73">
        <v>63</v>
      </c>
      <c r="E25" s="73">
        <v>349</v>
      </c>
      <c r="F25" s="95">
        <f t="shared" si="0"/>
        <v>539</v>
      </c>
      <c r="G25" s="127">
        <f t="shared" si="1"/>
        <v>2.8778899033584281E-2</v>
      </c>
      <c r="H25">
        <v>69</v>
      </c>
      <c r="I25">
        <v>37</v>
      </c>
      <c r="J25">
        <v>233</v>
      </c>
      <c r="K25" s="95">
        <f t="shared" si="2"/>
        <v>339</v>
      </c>
      <c r="L25" s="39">
        <v>32492.07</v>
      </c>
      <c r="M25" s="39">
        <v>15452.504199999999</v>
      </c>
      <c r="N25" s="39">
        <v>68847.804999999993</v>
      </c>
      <c r="O25" s="98">
        <f t="shared" si="3"/>
        <v>116792.3792</v>
      </c>
      <c r="P25" s="121"/>
      <c r="Q25" s="122"/>
    </row>
    <row r="26" spans="1:17" x14ac:dyDescent="0.2">
      <c r="A26" s="4">
        <v>23</v>
      </c>
      <c r="B26" s="15" t="s">
        <v>26</v>
      </c>
      <c r="C26" s="73">
        <v>9</v>
      </c>
      <c r="D26" s="73">
        <v>2</v>
      </c>
      <c r="E26" s="73">
        <v>196</v>
      </c>
      <c r="F26" s="95">
        <f t="shared" si="0"/>
        <v>207</v>
      </c>
      <c r="G26" s="127">
        <f t="shared" si="1"/>
        <v>1.1052378664103796E-2</v>
      </c>
      <c r="H26">
        <v>5</v>
      </c>
      <c r="I26">
        <v>1</v>
      </c>
      <c r="J26">
        <v>119</v>
      </c>
      <c r="K26" s="95">
        <f t="shared" si="2"/>
        <v>125</v>
      </c>
      <c r="L26" s="39">
        <v>2160.9250000000002</v>
      </c>
      <c r="M26" s="39">
        <v>566.06333299999994</v>
      </c>
      <c r="N26" s="39">
        <v>48534.2</v>
      </c>
      <c r="O26" s="98">
        <f t="shared" si="3"/>
        <v>51261.188332999998</v>
      </c>
      <c r="P26" s="121"/>
      <c r="Q26" s="122"/>
    </row>
    <row r="27" spans="1:17" x14ac:dyDescent="0.2">
      <c r="A27" s="4">
        <v>30</v>
      </c>
      <c r="B27" s="15" t="s">
        <v>27</v>
      </c>
      <c r="C27" s="73">
        <v>3401</v>
      </c>
      <c r="D27" s="73">
        <v>799</v>
      </c>
      <c r="E27" s="73">
        <v>1222</v>
      </c>
      <c r="F27" s="95">
        <f t="shared" si="0"/>
        <v>5422</v>
      </c>
      <c r="G27" s="127">
        <f t="shared" si="1"/>
        <v>0.28949757061241926</v>
      </c>
      <c r="H27">
        <v>2048</v>
      </c>
      <c r="I27">
        <v>467</v>
      </c>
      <c r="J27">
        <v>745</v>
      </c>
      <c r="K27" s="95">
        <f t="shared" si="2"/>
        <v>3260</v>
      </c>
      <c r="L27" s="39">
        <v>1400806.06</v>
      </c>
      <c r="M27" s="39">
        <v>282868.27799999999</v>
      </c>
      <c r="N27" s="39">
        <v>376032.62699999998</v>
      </c>
      <c r="O27" s="98">
        <f>SUM(L27:N27)</f>
        <v>2059706.9649999999</v>
      </c>
      <c r="P27" s="121"/>
      <c r="Q27" s="122"/>
    </row>
    <row r="28" spans="1:17" x14ac:dyDescent="0.2">
      <c r="A28" s="1"/>
      <c r="B28" s="61" t="s">
        <v>3</v>
      </c>
      <c r="C28" s="103">
        <f>SUM(C4:C27)</f>
        <v>7280</v>
      </c>
      <c r="D28" s="103">
        <f>SUM(D4:D27)</f>
        <v>2107</v>
      </c>
      <c r="E28" s="103">
        <f>SUM(E4:E27)</f>
        <v>9342</v>
      </c>
      <c r="F28" s="104">
        <f>SUM(F4:F27)</f>
        <v>18729</v>
      </c>
      <c r="G28" s="103"/>
      <c r="H28" s="103">
        <f t="shared" ref="H28:N28" si="4">SUM(H4:H27)</f>
        <v>4247</v>
      </c>
      <c r="I28" s="103">
        <f>SUM(I4:I27)</f>
        <v>1213</v>
      </c>
      <c r="J28" s="103">
        <f t="shared" si="4"/>
        <v>5636</v>
      </c>
      <c r="K28" s="104">
        <f t="shared" si="4"/>
        <v>11096</v>
      </c>
      <c r="L28" s="105">
        <f>SUM(L4:L27)</f>
        <v>3022011.7934900001</v>
      </c>
      <c r="M28" s="105">
        <f>SUM(M4:M27)</f>
        <v>741650.60623629997</v>
      </c>
      <c r="N28" s="105">
        <f t="shared" si="4"/>
        <v>2836034.9454000001</v>
      </c>
      <c r="O28" s="106">
        <f>SUM(O4:O27)</f>
        <v>6599697.3451263001</v>
      </c>
    </row>
    <row r="32" spans="1:17" x14ac:dyDescent="0.2">
      <c r="D32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3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1" sqref="G1:G1048576"/>
    </sheetView>
  </sheetViews>
  <sheetFormatPr defaultRowHeight="15" x14ac:dyDescent="0.2"/>
  <cols>
    <col min="2" max="2" width="12.44140625" customWidth="1"/>
    <col min="3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19" ht="15.75" x14ac:dyDescent="0.25">
      <c r="D1" s="13" t="s">
        <v>120</v>
      </c>
    </row>
    <row r="2" spans="1:19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19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19" x14ac:dyDescent="0.2">
      <c r="A4" s="4">
        <v>1</v>
      </c>
      <c r="B4" s="15" t="s">
        <v>4</v>
      </c>
      <c r="C4" s="73">
        <v>52</v>
      </c>
      <c r="D4" s="73">
        <v>51</v>
      </c>
      <c r="E4" s="73">
        <v>201</v>
      </c>
      <c r="F4" s="95">
        <f>SUM(C4:E4)</f>
        <v>304</v>
      </c>
      <c r="G4" s="127">
        <f>F4/F$28</f>
        <v>1.5977295422294632E-2</v>
      </c>
      <c r="H4">
        <v>33</v>
      </c>
      <c r="I4">
        <v>27</v>
      </c>
      <c r="J4">
        <v>123</v>
      </c>
      <c r="K4" s="95">
        <f>SUM(H4:J4)</f>
        <v>183</v>
      </c>
      <c r="L4" s="39">
        <v>10678.4925</v>
      </c>
      <c r="M4" s="39">
        <v>12977.445</v>
      </c>
      <c r="N4" s="39">
        <v>45623.2183</v>
      </c>
      <c r="O4" s="98">
        <f>SUM(L4:N4)</f>
        <v>69279.155800000008</v>
      </c>
      <c r="P4" s="128"/>
      <c r="Q4" s="122"/>
    </row>
    <row r="5" spans="1:19" x14ac:dyDescent="0.2">
      <c r="A5" s="4">
        <v>2</v>
      </c>
      <c r="B5" s="15" t="s">
        <v>5</v>
      </c>
      <c r="C5" s="73">
        <v>122</v>
      </c>
      <c r="D5" s="73">
        <v>52</v>
      </c>
      <c r="E5" s="73">
        <v>314</v>
      </c>
      <c r="F5" s="95">
        <f t="shared" ref="F5:F27" si="0">SUM(C5:E5)</f>
        <v>488</v>
      </c>
      <c r="G5" s="127">
        <f>F5/F$28</f>
        <v>2.5647763704209806E-2</v>
      </c>
      <c r="H5">
        <v>67</v>
      </c>
      <c r="I5">
        <v>31</v>
      </c>
      <c r="J5">
        <v>188</v>
      </c>
      <c r="K5" s="95">
        <f t="shared" ref="K5:K27" si="1">SUM(H5:J5)</f>
        <v>286</v>
      </c>
      <c r="L5" s="39">
        <v>45716.558299999997</v>
      </c>
      <c r="M5" s="39">
        <v>13746.5033</v>
      </c>
      <c r="N5" s="39">
        <v>93782.249200000006</v>
      </c>
      <c r="O5" s="98">
        <f t="shared" ref="O5:O26" si="2">SUM(L5:N5)</f>
        <v>153245.31080000001</v>
      </c>
      <c r="P5" s="128"/>
      <c r="Q5" s="122"/>
    </row>
    <row r="6" spans="1:19" x14ac:dyDescent="0.2">
      <c r="A6" s="4">
        <v>3</v>
      </c>
      <c r="B6" s="15" t="s">
        <v>6</v>
      </c>
      <c r="C6" s="73">
        <v>1032</v>
      </c>
      <c r="D6" s="73">
        <v>303</v>
      </c>
      <c r="E6" s="73">
        <v>1674</v>
      </c>
      <c r="F6" s="95">
        <f t="shared" si="0"/>
        <v>3009</v>
      </c>
      <c r="G6" s="127">
        <f t="shared" ref="G6:G27" si="3">F6/F$28</f>
        <v>0.15814369054501498</v>
      </c>
      <c r="H6">
        <v>580</v>
      </c>
      <c r="I6">
        <v>180</v>
      </c>
      <c r="J6">
        <v>1048</v>
      </c>
      <c r="K6" s="95">
        <f t="shared" si="1"/>
        <v>1808</v>
      </c>
      <c r="L6" s="39">
        <v>414086.72499999998</v>
      </c>
      <c r="M6" s="39">
        <v>117875.052</v>
      </c>
      <c r="N6" s="39">
        <v>594081.11699999997</v>
      </c>
      <c r="O6" s="98">
        <f t="shared" si="2"/>
        <v>1126042.8939999999</v>
      </c>
      <c r="P6" s="128"/>
      <c r="Q6" s="122"/>
      <c r="R6" s="122">
        <f>G4+G14+G24</f>
        <v>4.0521364376938034E-2</v>
      </c>
      <c r="S6" t="s">
        <v>114</v>
      </c>
    </row>
    <row r="7" spans="1:19" x14ac:dyDescent="0.2">
      <c r="A7" s="4">
        <v>4</v>
      </c>
      <c r="B7" s="15" t="s">
        <v>7</v>
      </c>
      <c r="C7" s="73">
        <v>53</v>
      </c>
      <c r="D7" s="73">
        <v>24</v>
      </c>
      <c r="E7" s="73">
        <v>150</v>
      </c>
      <c r="F7" s="95">
        <f t="shared" si="0"/>
        <v>227</v>
      </c>
      <c r="G7" s="127">
        <f t="shared" si="3"/>
        <v>1.193041467388448E-2</v>
      </c>
      <c r="H7">
        <v>26</v>
      </c>
      <c r="I7">
        <v>14</v>
      </c>
      <c r="J7">
        <v>97</v>
      </c>
      <c r="K7" s="95">
        <f t="shared" si="1"/>
        <v>137</v>
      </c>
      <c r="L7" s="39">
        <v>17002.039199999999</v>
      </c>
      <c r="M7" s="39">
        <v>7271.2033300000003</v>
      </c>
      <c r="N7" s="39">
        <v>47804.38</v>
      </c>
      <c r="O7" s="98">
        <f t="shared" si="2"/>
        <v>72077.622529999993</v>
      </c>
      <c r="P7" s="128"/>
      <c r="Q7" s="122"/>
      <c r="R7" s="122">
        <f>G8+G10+G17+G23+G20</f>
        <v>4.0416250591265038E-2</v>
      </c>
      <c r="S7" t="s">
        <v>115</v>
      </c>
    </row>
    <row r="8" spans="1:19" x14ac:dyDescent="0.2">
      <c r="A8" s="4">
        <v>5</v>
      </c>
      <c r="B8" s="15" t="s">
        <v>8</v>
      </c>
      <c r="C8" s="73">
        <v>37</v>
      </c>
      <c r="D8" s="73">
        <v>18</v>
      </c>
      <c r="E8" s="73">
        <v>140</v>
      </c>
      <c r="F8" s="95">
        <f t="shared" si="0"/>
        <v>195</v>
      </c>
      <c r="G8" s="127">
        <f t="shared" si="3"/>
        <v>1.0248594103116624E-2</v>
      </c>
      <c r="H8">
        <v>21</v>
      </c>
      <c r="I8">
        <v>13</v>
      </c>
      <c r="J8">
        <v>97</v>
      </c>
      <c r="K8" s="95">
        <f t="shared" si="1"/>
        <v>131</v>
      </c>
      <c r="L8" s="39">
        <v>8917.8700000000008</v>
      </c>
      <c r="M8" s="39">
        <v>4573.79</v>
      </c>
      <c r="N8" s="39">
        <v>32125.578300000001</v>
      </c>
      <c r="O8" s="98">
        <f t="shared" si="2"/>
        <v>45617.238299999997</v>
      </c>
      <c r="P8" s="128"/>
      <c r="Q8" s="122"/>
      <c r="R8" s="122">
        <f>G12+G25+G26+G22</f>
        <v>6.8691858937299621E-2</v>
      </c>
      <c r="S8" t="s">
        <v>116</v>
      </c>
    </row>
    <row r="9" spans="1:19" x14ac:dyDescent="0.2">
      <c r="A9" s="4">
        <v>6</v>
      </c>
      <c r="B9" s="15" t="s">
        <v>9</v>
      </c>
      <c r="C9" s="73">
        <v>33</v>
      </c>
      <c r="D9" s="73">
        <v>21</v>
      </c>
      <c r="E9" s="73">
        <v>249</v>
      </c>
      <c r="F9" s="95">
        <f t="shared" si="0"/>
        <v>303</v>
      </c>
      <c r="G9" s="127">
        <f t="shared" si="3"/>
        <v>1.5924738529458138E-2</v>
      </c>
      <c r="H9">
        <v>16</v>
      </c>
      <c r="I9">
        <v>16</v>
      </c>
      <c r="J9">
        <v>170</v>
      </c>
      <c r="K9" s="95">
        <f t="shared" si="1"/>
        <v>202</v>
      </c>
      <c r="L9" s="39">
        <v>10543.2058</v>
      </c>
      <c r="M9" s="39">
        <v>6519.74917</v>
      </c>
      <c r="N9" s="39">
        <v>79738.273300000001</v>
      </c>
      <c r="O9" s="98">
        <f t="shared" si="2"/>
        <v>96801.228269999992</v>
      </c>
      <c r="P9" s="128"/>
      <c r="Q9" s="122"/>
      <c r="R9" s="122">
        <f>G9+G15+G16+G13</f>
        <v>0.10401009092342461</v>
      </c>
      <c r="S9" t="s">
        <v>117</v>
      </c>
    </row>
    <row r="10" spans="1:19" x14ac:dyDescent="0.2">
      <c r="A10" s="4">
        <v>7</v>
      </c>
      <c r="B10" s="15" t="s">
        <v>10</v>
      </c>
      <c r="C10" s="73">
        <v>96</v>
      </c>
      <c r="D10" s="73">
        <v>42</v>
      </c>
      <c r="E10" s="73">
        <v>179</v>
      </c>
      <c r="F10" s="95">
        <f t="shared" si="0"/>
        <v>317</v>
      </c>
      <c r="G10" s="127">
        <f t="shared" si="3"/>
        <v>1.6660535029169074E-2</v>
      </c>
      <c r="H10">
        <v>59</v>
      </c>
      <c r="I10">
        <v>24</v>
      </c>
      <c r="J10">
        <v>102</v>
      </c>
      <c r="K10" s="95">
        <f t="shared" si="1"/>
        <v>185</v>
      </c>
      <c r="L10" s="39">
        <v>34674.477500000001</v>
      </c>
      <c r="M10" s="39">
        <v>13005.0808</v>
      </c>
      <c r="N10" s="39">
        <v>47473.573299999996</v>
      </c>
      <c r="O10" s="98">
        <f t="shared" si="2"/>
        <v>95153.131599999993</v>
      </c>
      <c r="P10" s="128"/>
      <c r="Q10" s="122"/>
      <c r="R10" s="122">
        <f>G11+G7+G21</f>
        <v>5.4133599621590374E-2</v>
      </c>
      <c r="S10" t="s">
        <v>118</v>
      </c>
    </row>
    <row r="11" spans="1:19" x14ac:dyDescent="0.2">
      <c r="A11" s="4">
        <v>8</v>
      </c>
      <c r="B11" s="15" t="s">
        <v>11</v>
      </c>
      <c r="C11" s="73">
        <v>153</v>
      </c>
      <c r="D11" s="73">
        <v>18</v>
      </c>
      <c r="E11" s="73">
        <v>351</v>
      </c>
      <c r="F11" s="95">
        <f t="shared" si="0"/>
        <v>522</v>
      </c>
      <c r="G11" s="127">
        <f t="shared" si="3"/>
        <v>2.7434698060650655E-2</v>
      </c>
      <c r="H11">
        <v>88</v>
      </c>
      <c r="I11">
        <v>10</v>
      </c>
      <c r="J11">
        <v>233</v>
      </c>
      <c r="K11" s="95">
        <f t="shared" si="1"/>
        <v>331</v>
      </c>
      <c r="L11" s="39">
        <v>60329.684999999998</v>
      </c>
      <c r="M11" s="39">
        <v>7215.8558300000004</v>
      </c>
      <c r="N11" s="39">
        <v>116829.711</v>
      </c>
      <c r="O11" s="98">
        <f>SUM(L11:N11)</f>
        <v>184375.25182999999</v>
      </c>
      <c r="P11" s="128"/>
      <c r="Q11" s="122"/>
    </row>
    <row r="12" spans="1:19" x14ac:dyDescent="0.2">
      <c r="A12" s="4">
        <v>9</v>
      </c>
      <c r="B12" s="15" t="s">
        <v>12</v>
      </c>
      <c r="C12" s="73">
        <v>27</v>
      </c>
      <c r="D12" s="73">
        <v>16</v>
      </c>
      <c r="E12" s="73">
        <v>203</v>
      </c>
      <c r="F12" s="95">
        <f t="shared" si="0"/>
        <v>246</v>
      </c>
      <c r="G12" s="127">
        <f t="shared" si="3"/>
        <v>1.2928995637777895E-2</v>
      </c>
      <c r="H12">
        <v>13</v>
      </c>
      <c r="I12">
        <v>11</v>
      </c>
      <c r="J12">
        <v>132</v>
      </c>
      <c r="K12" s="95">
        <f t="shared" si="1"/>
        <v>156</v>
      </c>
      <c r="L12" s="39">
        <v>6890.7475000000004</v>
      </c>
      <c r="M12" s="39">
        <v>3755.9491699999999</v>
      </c>
      <c r="N12" s="39">
        <v>43635.160799999998</v>
      </c>
      <c r="O12" s="98">
        <f t="shared" si="2"/>
        <v>54281.857470000003</v>
      </c>
      <c r="P12" s="128"/>
      <c r="Q12" s="122"/>
    </row>
    <row r="13" spans="1:19" x14ac:dyDescent="0.2">
      <c r="A13" s="4">
        <v>10</v>
      </c>
      <c r="B13" s="15" t="s">
        <v>13</v>
      </c>
      <c r="C13" s="73">
        <v>92</v>
      </c>
      <c r="D13" s="73">
        <v>53</v>
      </c>
      <c r="E13" s="73">
        <v>256</v>
      </c>
      <c r="F13" s="95">
        <f t="shared" si="0"/>
        <v>401</v>
      </c>
      <c r="G13" s="127">
        <f t="shared" si="3"/>
        <v>2.1075314027434698E-2</v>
      </c>
      <c r="H13">
        <v>49</v>
      </c>
      <c r="I13">
        <v>31</v>
      </c>
      <c r="J13">
        <v>157</v>
      </c>
      <c r="K13" s="95">
        <f t="shared" si="1"/>
        <v>237</v>
      </c>
      <c r="L13" s="39">
        <v>23066.517500000002</v>
      </c>
      <c r="M13" s="39">
        <v>15155.540800000001</v>
      </c>
      <c r="N13" s="39">
        <v>68186.375799999994</v>
      </c>
      <c r="O13" s="98">
        <f t="shared" si="2"/>
        <v>106408.4341</v>
      </c>
      <c r="P13" s="128"/>
      <c r="Q13" s="122"/>
    </row>
    <row r="14" spans="1:19" x14ac:dyDescent="0.2">
      <c r="A14" s="4">
        <v>11</v>
      </c>
      <c r="B14" s="15" t="s">
        <v>14</v>
      </c>
      <c r="C14" s="73">
        <v>6</v>
      </c>
      <c r="D14" s="73">
        <v>3</v>
      </c>
      <c r="E14" s="73">
        <v>36</v>
      </c>
      <c r="F14" s="95">
        <f t="shared" si="0"/>
        <v>45</v>
      </c>
      <c r="G14" s="127">
        <f t="shared" si="3"/>
        <v>2.365060177642298E-3</v>
      </c>
      <c r="H14">
        <v>5</v>
      </c>
      <c r="I14">
        <v>2</v>
      </c>
      <c r="J14">
        <v>24</v>
      </c>
      <c r="K14" s="95">
        <f t="shared" si="1"/>
        <v>31</v>
      </c>
      <c r="L14" s="39">
        <v>662.79416700000002</v>
      </c>
      <c r="M14" s="39">
        <v>818.33916699999997</v>
      </c>
      <c r="N14" s="39">
        <v>4626.9274999999998</v>
      </c>
      <c r="O14" s="98">
        <f t="shared" si="2"/>
        <v>6108.0608339999999</v>
      </c>
      <c r="P14" s="128"/>
      <c r="Q14" s="122"/>
    </row>
    <row r="15" spans="1:19" x14ac:dyDescent="0.2">
      <c r="A15" s="4">
        <v>12</v>
      </c>
      <c r="B15" s="15" t="s">
        <v>15</v>
      </c>
      <c r="C15" s="73">
        <v>99</v>
      </c>
      <c r="D15" s="73">
        <v>97</v>
      </c>
      <c r="E15" s="73">
        <v>420</v>
      </c>
      <c r="F15" s="95">
        <f t="shared" si="0"/>
        <v>616</v>
      </c>
      <c r="G15" s="127">
        <f t="shared" si="3"/>
        <v>3.2375045987281234E-2</v>
      </c>
      <c r="H15">
        <v>62</v>
      </c>
      <c r="I15">
        <v>54</v>
      </c>
      <c r="J15">
        <v>249</v>
      </c>
      <c r="K15" s="95">
        <f t="shared" si="1"/>
        <v>365</v>
      </c>
      <c r="L15" s="39">
        <v>35846.698299999996</v>
      </c>
      <c r="M15" s="39">
        <v>27302.6</v>
      </c>
      <c r="N15" s="39">
        <v>116333.01300000001</v>
      </c>
      <c r="O15" s="98">
        <f t="shared" si="2"/>
        <v>179482.3113</v>
      </c>
      <c r="P15" s="128"/>
      <c r="Q15" s="122"/>
    </row>
    <row r="16" spans="1:19" x14ac:dyDescent="0.2">
      <c r="A16" s="4">
        <v>13</v>
      </c>
      <c r="B16" s="15" t="s">
        <v>16</v>
      </c>
      <c r="C16" s="73">
        <v>287</v>
      </c>
      <c r="D16" s="73">
        <v>44</v>
      </c>
      <c r="E16" s="73">
        <v>328</v>
      </c>
      <c r="F16" s="95">
        <f t="shared" si="0"/>
        <v>659</v>
      </c>
      <c r="G16" s="127">
        <f t="shared" si="3"/>
        <v>3.4634992379250537E-2</v>
      </c>
      <c r="H16">
        <v>162</v>
      </c>
      <c r="I16">
        <v>30</v>
      </c>
      <c r="J16">
        <v>191</v>
      </c>
      <c r="K16" s="95">
        <f t="shared" si="1"/>
        <v>383</v>
      </c>
      <c r="L16" s="39">
        <v>159622.93799999999</v>
      </c>
      <c r="M16" s="39">
        <v>19271.785</v>
      </c>
      <c r="N16" s="39">
        <v>141813.967</v>
      </c>
      <c r="O16" s="98">
        <f t="shared" si="2"/>
        <v>320708.69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11</v>
      </c>
      <c r="D17" s="73">
        <v>11</v>
      </c>
      <c r="E17" s="73">
        <v>45</v>
      </c>
      <c r="F17" s="95">
        <f t="shared" si="0"/>
        <v>67</v>
      </c>
      <c r="G17" s="127">
        <f t="shared" si="3"/>
        <v>3.5213118200451989E-3</v>
      </c>
      <c r="H17">
        <v>8</v>
      </c>
      <c r="I17">
        <v>6</v>
      </c>
      <c r="J17">
        <v>29</v>
      </c>
      <c r="K17" s="95">
        <f t="shared" si="1"/>
        <v>43</v>
      </c>
      <c r="L17" s="39">
        <v>2042.4841699999999</v>
      </c>
      <c r="M17" s="39">
        <v>1667.3691699999999</v>
      </c>
      <c r="N17" s="39">
        <v>7745.3024999999998</v>
      </c>
      <c r="O17" s="98">
        <f t="shared" si="2"/>
        <v>11455.155839999999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400</v>
      </c>
      <c r="D18" s="73">
        <v>198</v>
      </c>
      <c r="E18" s="73">
        <v>823</v>
      </c>
      <c r="F18" s="95">
        <f t="shared" si="0"/>
        <v>1421</v>
      </c>
      <c r="G18" s="127">
        <f t="shared" si="3"/>
        <v>7.4683344720660114E-2</v>
      </c>
      <c r="H18">
        <v>242</v>
      </c>
      <c r="I18">
        <v>104</v>
      </c>
      <c r="J18">
        <v>523</v>
      </c>
      <c r="K18" s="95">
        <f t="shared" si="1"/>
        <v>869</v>
      </c>
      <c r="L18" s="39">
        <v>185447.97899999999</v>
      </c>
      <c r="M18" s="39">
        <v>83861.6783</v>
      </c>
      <c r="N18" s="39">
        <v>318051.17499999999</v>
      </c>
      <c r="O18" s="98">
        <f t="shared" si="2"/>
        <v>587360.83229999989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1126</v>
      </c>
      <c r="D19" s="73">
        <v>256</v>
      </c>
      <c r="E19" s="73">
        <v>1340</v>
      </c>
      <c r="F19" s="95">
        <f t="shared" si="0"/>
        <v>2722</v>
      </c>
      <c r="G19" s="127">
        <f t="shared" si="3"/>
        <v>0.14305986230094078</v>
      </c>
      <c r="H19">
        <v>657</v>
      </c>
      <c r="I19">
        <v>145</v>
      </c>
      <c r="J19">
        <v>832</v>
      </c>
      <c r="K19" s="95">
        <f t="shared" si="1"/>
        <v>1634</v>
      </c>
      <c r="L19" s="39">
        <v>518654.53200000001</v>
      </c>
      <c r="M19" s="39">
        <v>84261.298299999995</v>
      </c>
      <c r="N19" s="39">
        <v>463144.84700000001</v>
      </c>
      <c r="O19" s="98">
        <f t="shared" si="2"/>
        <v>1066060.6773000001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7</v>
      </c>
      <c r="D20" s="73">
        <v>0</v>
      </c>
      <c r="E20" s="73">
        <v>62</v>
      </c>
      <c r="F20" s="95">
        <f t="shared" si="0"/>
        <v>69</v>
      </c>
      <c r="G20" s="127">
        <f t="shared" si="3"/>
        <v>3.62642560571819E-3</v>
      </c>
      <c r="H20">
        <v>3</v>
      </c>
      <c r="I20">
        <v>0</v>
      </c>
      <c r="J20">
        <v>41</v>
      </c>
      <c r="K20" s="95">
        <f t="shared" si="1"/>
        <v>44</v>
      </c>
      <c r="L20" s="39">
        <v>1452.41417</v>
      </c>
      <c r="M20" s="39">
        <v>0</v>
      </c>
      <c r="N20" s="39">
        <v>14820.953299999999</v>
      </c>
      <c r="O20" s="98">
        <f t="shared" si="2"/>
        <v>16273.367469999999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73</v>
      </c>
      <c r="D21" s="73">
        <v>40</v>
      </c>
      <c r="E21" s="73">
        <v>168</v>
      </c>
      <c r="F21" s="95">
        <f t="shared" si="0"/>
        <v>281</v>
      </c>
      <c r="G21" s="127">
        <f t="shared" si="3"/>
        <v>1.4768486887055237E-2</v>
      </c>
      <c r="H21">
        <v>33</v>
      </c>
      <c r="I21">
        <v>20</v>
      </c>
      <c r="J21">
        <v>92</v>
      </c>
      <c r="K21" s="95">
        <f t="shared" si="1"/>
        <v>145</v>
      </c>
      <c r="L21" s="39">
        <v>19244.279200000001</v>
      </c>
      <c r="M21" s="39">
        <v>8233.7341699999997</v>
      </c>
      <c r="N21" s="39">
        <v>33224.273300000001</v>
      </c>
      <c r="O21" s="98">
        <f t="shared" si="2"/>
        <v>60702.286670000001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69</v>
      </c>
      <c r="D22" s="73">
        <v>19</v>
      </c>
      <c r="E22" s="73">
        <v>228</v>
      </c>
      <c r="F22" s="95">
        <f t="shared" si="0"/>
        <v>316</v>
      </c>
      <c r="G22" s="127">
        <f t="shared" si="3"/>
        <v>1.660797813633258E-2</v>
      </c>
      <c r="H22">
        <v>35</v>
      </c>
      <c r="I22">
        <v>8</v>
      </c>
      <c r="J22">
        <v>130</v>
      </c>
      <c r="K22" s="95">
        <f t="shared" si="1"/>
        <v>173</v>
      </c>
      <c r="L22" s="39">
        <v>21325.351699999999</v>
      </c>
      <c r="M22" s="39">
        <v>5092.6741700000002</v>
      </c>
      <c r="N22" s="39">
        <v>60840.39</v>
      </c>
      <c r="O22" s="98">
        <f t="shared" si="2"/>
        <v>87258.415869999997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8</v>
      </c>
      <c r="D23" s="73">
        <v>2</v>
      </c>
      <c r="E23" s="73">
        <v>111</v>
      </c>
      <c r="F23" s="95">
        <f t="shared" si="0"/>
        <v>121</v>
      </c>
      <c r="G23" s="127">
        <f t="shared" si="3"/>
        <v>6.3593840332159561E-3</v>
      </c>
      <c r="H23">
        <v>5</v>
      </c>
      <c r="I23">
        <v>1</v>
      </c>
      <c r="J23">
        <v>81</v>
      </c>
      <c r="K23" s="95">
        <f t="shared" si="1"/>
        <v>87</v>
      </c>
      <c r="L23" s="39">
        <v>3592.6583300000002</v>
      </c>
      <c r="M23" s="39">
        <v>379.38333299999999</v>
      </c>
      <c r="N23" s="39">
        <v>32310.936699999998</v>
      </c>
      <c r="O23" s="98">
        <f t="shared" si="2"/>
        <v>36282.978363000002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82</v>
      </c>
      <c r="D24" s="73">
        <v>43</v>
      </c>
      <c r="E24" s="73">
        <v>297</v>
      </c>
      <c r="F24" s="95">
        <f t="shared" si="0"/>
        <v>422</v>
      </c>
      <c r="G24" s="127">
        <f t="shared" si="3"/>
        <v>2.2179008777001102E-2</v>
      </c>
      <c r="H24">
        <v>46</v>
      </c>
      <c r="I24">
        <v>23</v>
      </c>
      <c r="J24">
        <v>189</v>
      </c>
      <c r="K24" s="95">
        <f t="shared" si="1"/>
        <v>258</v>
      </c>
      <c r="L24" s="39">
        <v>21990.5183</v>
      </c>
      <c r="M24" s="39">
        <v>9902.6633299999994</v>
      </c>
      <c r="N24" s="39">
        <v>68723.9908</v>
      </c>
      <c r="O24" s="98">
        <f t="shared" si="2"/>
        <v>100617.17243000001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111</v>
      </c>
      <c r="D25" s="73">
        <v>73</v>
      </c>
      <c r="E25" s="73">
        <v>349</v>
      </c>
      <c r="F25" s="95">
        <f t="shared" si="0"/>
        <v>533</v>
      </c>
      <c r="G25" s="127">
        <f t="shared" si="3"/>
        <v>2.8012823881852104E-2</v>
      </c>
      <c r="H25">
        <v>59</v>
      </c>
      <c r="I25">
        <v>41</v>
      </c>
      <c r="J25">
        <v>231</v>
      </c>
      <c r="K25" s="95">
        <f t="shared" si="1"/>
        <v>331</v>
      </c>
      <c r="L25" s="39">
        <v>31005.7258</v>
      </c>
      <c r="M25" s="39">
        <v>16830.904999999999</v>
      </c>
      <c r="N25" s="39">
        <v>72855.921700000006</v>
      </c>
      <c r="O25" s="98">
        <f t="shared" si="2"/>
        <v>120692.55250000001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14</v>
      </c>
      <c r="D26" s="73">
        <v>2</v>
      </c>
      <c r="E26" s="73">
        <v>196</v>
      </c>
      <c r="F26" s="95">
        <f t="shared" si="0"/>
        <v>212</v>
      </c>
      <c r="G26" s="127">
        <f t="shared" si="3"/>
        <v>1.1142061281337047E-2</v>
      </c>
      <c r="H26">
        <v>8</v>
      </c>
      <c r="I26">
        <v>1</v>
      </c>
      <c r="J26">
        <v>116</v>
      </c>
      <c r="K26" s="95">
        <f t="shared" si="1"/>
        <v>125</v>
      </c>
      <c r="L26" s="39">
        <v>2832.18</v>
      </c>
      <c r="M26" s="39">
        <v>28.415833299999999</v>
      </c>
      <c r="N26" s="39">
        <v>45866.7192</v>
      </c>
      <c r="O26" s="98">
        <f t="shared" si="2"/>
        <v>48727.315033300001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3449</v>
      </c>
      <c r="D27" s="73">
        <v>860</v>
      </c>
      <c r="E27" s="73">
        <v>1222</v>
      </c>
      <c r="F27" s="95">
        <f t="shared" si="0"/>
        <v>5531</v>
      </c>
      <c r="G27" s="127">
        <f t="shared" si="3"/>
        <v>0.29069217427865662</v>
      </c>
      <c r="H27">
        <v>2089</v>
      </c>
      <c r="I27">
        <v>502</v>
      </c>
      <c r="J27">
        <v>783</v>
      </c>
      <c r="K27" s="95">
        <f t="shared" si="1"/>
        <v>3374</v>
      </c>
      <c r="L27" s="39">
        <v>1397322.96</v>
      </c>
      <c r="M27" s="39">
        <v>299173.723</v>
      </c>
      <c r="N27" s="39">
        <v>385395.46500000003</v>
      </c>
      <c r="O27" s="98">
        <f>SUM(L27:N27)</f>
        <v>2081892.148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7439</v>
      </c>
      <c r="D28" s="103">
        <f>SUM(D4:D27)</f>
        <v>2246</v>
      </c>
      <c r="E28" s="103">
        <f>SUM(E4:E27)</f>
        <v>9342</v>
      </c>
      <c r="F28" s="104">
        <f>SUM(F4:F27)</f>
        <v>19027</v>
      </c>
      <c r="G28" s="103"/>
      <c r="H28" s="103">
        <f t="shared" ref="H28:N28" si="4">SUM(H4:H27)</f>
        <v>4366</v>
      </c>
      <c r="I28" s="103">
        <f>SUM(I4:I27)</f>
        <v>1294</v>
      </c>
      <c r="J28" s="103">
        <f t="shared" si="4"/>
        <v>5858</v>
      </c>
      <c r="K28" s="104">
        <f t="shared" si="4"/>
        <v>11518</v>
      </c>
      <c r="L28" s="105">
        <f>SUM(L4:L27)</f>
        <v>3032949.8314370001</v>
      </c>
      <c r="M28" s="105">
        <f>SUM(M4:M27)</f>
        <v>758920.73817329993</v>
      </c>
      <c r="N28" s="105">
        <f t="shared" si="4"/>
        <v>2935033.5189999999</v>
      </c>
      <c r="O28" s="106">
        <f>SUM(O4:O27)</f>
        <v>6726904.0886102999</v>
      </c>
    </row>
    <row r="32" spans="1:17" x14ac:dyDescent="0.2">
      <c r="D32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pane xSplit="2" ySplit="3" topLeftCell="F4" activePane="bottomRight" state="frozen"/>
      <selection pane="topRight" activeCell="C1" sqref="C1"/>
      <selection pane="bottomLeft" activeCell="A4" sqref="A4"/>
      <selection pane="bottomRight" activeCell="G1" sqref="G1:G1048576"/>
    </sheetView>
  </sheetViews>
  <sheetFormatPr defaultRowHeight="15" x14ac:dyDescent="0.2"/>
  <cols>
    <col min="2" max="2" width="12.44140625" customWidth="1"/>
    <col min="3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121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47</v>
      </c>
      <c r="D4" s="73">
        <v>49</v>
      </c>
      <c r="E4" s="73">
        <v>205</v>
      </c>
      <c r="F4" s="95">
        <f t="shared" ref="F4:F27" si="0">SUM(C4:E4)</f>
        <v>301</v>
      </c>
      <c r="G4" s="129">
        <f>F4/F$28</f>
        <v>1.5668106813804591E-2</v>
      </c>
      <c r="H4">
        <v>29</v>
      </c>
      <c r="I4">
        <v>29</v>
      </c>
      <c r="J4">
        <v>123</v>
      </c>
      <c r="K4" s="95">
        <f>SUM(H4:J4)</f>
        <v>181</v>
      </c>
      <c r="L4" s="39">
        <v>9733.36</v>
      </c>
      <c r="M4" s="39">
        <v>12153.0283</v>
      </c>
      <c r="N4" s="39">
        <v>44513.668299999998</v>
      </c>
      <c r="O4" s="98">
        <f t="shared" ref="O4:O27" si="1">SUM(L4:N4)</f>
        <v>66400.056599999996</v>
      </c>
      <c r="P4" s="128"/>
      <c r="Q4" s="122"/>
    </row>
    <row r="5" spans="1:21" x14ac:dyDescent="0.2">
      <c r="A5" s="4">
        <v>2</v>
      </c>
      <c r="B5" s="15" t="s">
        <v>5</v>
      </c>
      <c r="C5" s="73">
        <v>130</v>
      </c>
      <c r="D5" s="73">
        <v>56</v>
      </c>
      <c r="E5" s="73">
        <v>317</v>
      </c>
      <c r="F5" s="95">
        <f t="shared" si="0"/>
        <v>503</v>
      </c>
      <c r="G5" s="129">
        <f t="shared" ref="G5:G27" si="2">F5/F$28</f>
        <v>2.6182916037686743E-2</v>
      </c>
      <c r="H5">
        <v>70</v>
      </c>
      <c r="I5">
        <v>30</v>
      </c>
      <c r="J5">
        <v>187</v>
      </c>
      <c r="K5" s="95">
        <f t="shared" ref="K5:K27" si="3">SUM(H5:J5)</f>
        <v>287</v>
      </c>
      <c r="L5" s="39">
        <v>46474.675000000003</v>
      </c>
      <c r="M5" s="39">
        <v>15804.4683</v>
      </c>
      <c r="N5" s="39">
        <v>94540.615000000005</v>
      </c>
      <c r="O5" s="98">
        <f t="shared" si="1"/>
        <v>156819.75830000002</v>
      </c>
      <c r="P5" s="128"/>
      <c r="Q5" s="122"/>
    </row>
    <row r="6" spans="1:21" x14ac:dyDescent="0.2">
      <c r="A6" s="4">
        <v>3</v>
      </c>
      <c r="B6" s="15" t="s">
        <v>6</v>
      </c>
      <c r="C6" s="73">
        <v>947</v>
      </c>
      <c r="D6" s="73">
        <v>331</v>
      </c>
      <c r="E6" s="73">
        <v>1763</v>
      </c>
      <c r="F6" s="95">
        <f t="shared" si="0"/>
        <v>3041</v>
      </c>
      <c r="G6" s="129">
        <f t="shared" si="2"/>
        <v>0.15829472697933475</v>
      </c>
      <c r="H6">
        <v>533</v>
      </c>
      <c r="I6">
        <v>194</v>
      </c>
      <c r="J6">
        <v>1053</v>
      </c>
      <c r="K6" s="95">
        <f t="shared" si="3"/>
        <v>1780</v>
      </c>
      <c r="L6" s="39">
        <v>384969.86700000003</v>
      </c>
      <c r="M6" s="39">
        <v>127237.00199999999</v>
      </c>
      <c r="N6" s="39">
        <v>600087.25800000003</v>
      </c>
      <c r="O6" s="98">
        <f t="shared" si="1"/>
        <v>1112294.1270000001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46</v>
      </c>
      <c r="D7" s="73">
        <v>18</v>
      </c>
      <c r="E7" s="73">
        <v>160</v>
      </c>
      <c r="F7" s="95">
        <f t="shared" si="0"/>
        <v>224</v>
      </c>
      <c r="G7" s="129">
        <f t="shared" si="2"/>
        <v>1.1659986466087138E-2</v>
      </c>
      <c r="H7">
        <v>22</v>
      </c>
      <c r="I7">
        <v>11</v>
      </c>
      <c r="J7">
        <v>98</v>
      </c>
      <c r="K7" s="95">
        <f t="shared" si="3"/>
        <v>131</v>
      </c>
      <c r="L7" s="39">
        <v>17317.9067</v>
      </c>
      <c r="M7" s="39">
        <v>5694.0758299999998</v>
      </c>
      <c r="N7" s="39">
        <v>49849.15</v>
      </c>
      <c r="O7" s="98">
        <f t="shared" si="1"/>
        <v>72861.132530000003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31</v>
      </c>
      <c r="D8" s="73">
        <v>22</v>
      </c>
      <c r="E8" s="73">
        <v>156</v>
      </c>
      <c r="F8" s="95">
        <f t="shared" si="0"/>
        <v>209</v>
      </c>
      <c r="G8" s="129">
        <f t="shared" si="2"/>
        <v>1.0879183800947373E-2</v>
      </c>
      <c r="H8">
        <v>19</v>
      </c>
      <c r="I8">
        <v>13</v>
      </c>
      <c r="J8">
        <v>99</v>
      </c>
      <c r="K8" s="95">
        <f t="shared" si="3"/>
        <v>131</v>
      </c>
      <c r="L8" s="39">
        <v>8640.2766699999993</v>
      </c>
      <c r="M8" s="39">
        <v>5333.8891700000004</v>
      </c>
      <c r="N8" s="39">
        <v>33055.273300000001</v>
      </c>
      <c r="O8" s="98">
        <f t="shared" si="1"/>
        <v>47029.439140000002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25</v>
      </c>
      <c r="D9" s="73">
        <v>27</v>
      </c>
      <c r="E9" s="73">
        <v>274</v>
      </c>
      <c r="F9" s="95">
        <f t="shared" si="0"/>
        <v>326</v>
      </c>
      <c r="G9" s="129">
        <f t="shared" si="2"/>
        <v>1.6969444589037531E-2</v>
      </c>
      <c r="H9">
        <v>14</v>
      </c>
      <c r="I9">
        <v>18</v>
      </c>
      <c r="J9">
        <v>177</v>
      </c>
      <c r="K9" s="95">
        <f t="shared" si="3"/>
        <v>209</v>
      </c>
      <c r="L9" s="39">
        <v>7632.4408299999996</v>
      </c>
      <c r="M9" s="39">
        <v>7826.2924999999996</v>
      </c>
      <c r="N9" s="39">
        <v>85180.116699999999</v>
      </c>
      <c r="O9" s="98">
        <f t="shared" si="1"/>
        <v>100638.85003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104</v>
      </c>
      <c r="D10" s="73">
        <v>40</v>
      </c>
      <c r="E10" s="73">
        <v>192</v>
      </c>
      <c r="F10" s="95">
        <f t="shared" si="0"/>
        <v>336</v>
      </c>
      <c r="G10" s="129">
        <f t="shared" si="2"/>
        <v>1.7489979699130707E-2</v>
      </c>
      <c r="H10">
        <v>63</v>
      </c>
      <c r="I10">
        <v>24</v>
      </c>
      <c r="J10">
        <v>110</v>
      </c>
      <c r="K10" s="95">
        <f t="shared" si="3"/>
        <v>197</v>
      </c>
      <c r="L10" s="39">
        <v>33261.377500000002</v>
      </c>
      <c r="M10" s="39">
        <v>12508.3833</v>
      </c>
      <c r="N10" s="39">
        <v>49067.167500000003</v>
      </c>
      <c r="O10" s="98">
        <f t="shared" si="1"/>
        <v>94836.9283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151</v>
      </c>
      <c r="D11" s="73">
        <v>12</v>
      </c>
      <c r="E11" s="73">
        <v>361</v>
      </c>
      <c r="F11" s="95">
        <f t="shared" si="0"/>
        <v>524</v>
      </c>
      <c r="G11" s="129">
        <f t="shared" si="2"/>
        <v>2.7276039768882411E-2</v>
      </c>
      <c r="H11">
        <v>81</v>
      </c>
      <c r="I11">
        <v>7</v>
      </c>
      <c r="J11">
        <v>231</v>
      </c>
      <c r="K11" s="95">
        <f t="shared" si="3"/>
        <v>319</v>
      </c>
      <c r="L11" s="39">
        <v>58886.652499999997</v>
      </c>
      <c r="M11" s="39">
        <v>5464.7883300000003</v>
      </c>
      <c r="N11" s="39">
        <v>118777.338</v>
      </c>
      <c r="O11" s="98">
        <f t="shared" si="1"/>
        <v>183128.77883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27</v>
      </c>
      <c r="D12" s="73">
        <v>16</v>
      </c>
      <c r="E12" s="73">
        <v>204</v>
      </c>
      <c r="F12" s="95">
        <f t="shared" si="0"/>
        <v>247</v>
      </c>
      <c r="G12" s="129">
        <f t="shared" si="2"/>
        <v>1.2857217219301442E-2</v>
      </c>
      <c r="H12">
        <v>13</v>
      </c>
      <c r="I12">
        <v>11</v>
      </c>
      <c r="J12">
        <v>132</v>
      </c>
      <c r="K12" s="95">
        <f t="shared" si="3"/>
        <v>156</v>
      </c>
      <c r="L12" s="39">
        <v>6826.9933300000002</v>
      </c>
      <c r="M12" s="39">
        <v>3666.0650000000001</v>
      </c>
      <c r="N12" s="39">
        <v>44648.814200000001</v>
      </c>
      <c r="O12" s="98">
        <f t="shared" si="1"/>
        <v>55141.872530000001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73</v>
      </c>
      <c r="D13" s="73">
        <v>56</v>
      </c>
      <c r="E13" s="73">
        <v>249</v>
      </c>
      <c r="F13" s="95">
        <f t="shared" si="0"/>
        <v>378</v>
      </c>
      <c r="G13" s="129">
        <f t="shared" si="2"/>
        <v>1.9676227161522043E-2</v>
      </c>
      <c r="H13">
        <v>42</v>
      </c>
      <c r="I13">
        <v>33</v>
      </c>
      <c r="J13">
        <v>151</v>
      </c>
      <c r="K13" s="95">
        <f t="shared" si="3"/>
        <v>226</v>
      </c>
      <c r="L13" s="39">
        <v>18137.285800000001</v>
      </c>
      <c r="M13" s="39">
        <v>14179.9017</v>
      </c>
      <c r="N13" s="39">
        <v>67498.870800000004</v>
      </c>
      <c r="O13" s="98">
        <f t="shared" si="1"/>
        <v>99816.058300000004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5</v>
      </c>
      <c r="D14" s="73">
        <v>3</v>
      </c>
      <c r="E14" s="73">
        <v>32</v>
      </c>
      <c r="F14" s="95">
        <f t="shared" si="0"/>
        <v>40</v>
      </c>
      <c r="G14" s="129">
        <f t="shared" si="2"/>
        <v>2.0821404403727033E-3</v>
      </c>
      <c r="H14">
        <v>4</v>
      </c>
      <c r="I14">
        <v>2</v>
      </c>
      <c r="J14">
        <v>24</v>
      </c>
      <c r="K14" s="95">
        <f t="shared" si="3"/>
        <v>30</v>
      </c>
      <c r="L14" s="39">
        <v>413.811667</v>
      </c>
      <c r="M14" s="39">
        <v>810.46333300000003</v>
      </c>
      <c r="N14" s="39">
        <v>4964.62417</v>
      </c>
      <c r="O14" s="98">
        <f t="shared" si="1"/>
        <v>6188.8991700000006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106</v>
      </c>
      <c r="D15" s="73">
        <v>85</v>
      </c>
      <c r="E15" s="73">
        <v>414</v>
      </c>
      <c r="F15" s="95">
        <f t="shared" si="0"/>
        <v>605</v>
      </c>
      <c r="G15" s="129">
        <f t="shared" si="2"/>
        <v>3.1492374160637132E-2</v>
      </c>
      <c r="H15">
        <v>62</v>
      </c>
      <c r="I15">
        <v>48</v>
      </c>
      <c r="J15">
        <v>256</v>
      </c>
      <c r="K15" s="95">
        <f t="shared" si="3"/>
        <v>366</v>
      </c>
      <c r="L15" s="39">
        <v>37256.385799999996</v>
      </c>
      <c r="M15" s="39">
        <v>26343.6008</v>
      </c>
      <c r="N15" s="39">
        <v>119350.682</v>
      </c>
      <c r="O15" s="98">
        <f t="shared" si="1"/>
        <v>182950.6686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290</v>
      </c>
      <c r="D16" s="73">
        <v>43</v>
      </c>
      <c r="E16" s="73">
        <v>361</v>
      </c>
      <c r="F16" s="95">
        <f t="shared" si="0"/>
        <v>694</v>
      </c>
      <c r="G16" s="129">
        <f t="shared" si="2"/>
        <v>3.6125136640466397E-2</v>
      </c>
      <c r="H16">
        <v>164</v>
      </c>
      <c r="I16">
        <v>28</v>
      </c>
      <c r="J16">
        <v>205</v>
      </c>
      <c r="K16" s="95">
        <f t="shared" si="3"/>
        <v>397</v>
      </c>
      <c r="L16" s="39">
        <v>166448.08900000001</v>
      </c>
      <c r="M16" s="39">
        <v>18878.047500000001</v>
      </c>
      <c r="N16" s="39">
        <v>147297.269</v>
      </c>
      <c r="O16" s="98">
        <f t="shared" si="1"/>
        <v>332623.40549999999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6</v>
      </c>
      <c r="D17" s="73">
        <v>11</v>
      </c>
      <c r="E17" s="73">
        <v>49</v>
      </c>
      <c r="F17" s="95">
        <f t="shared" si="0"/>
        <v>66</v>
      </c>
      <c r="G17" s="129">
        <f t="shared" si="2"/>
        <v>3.4355317266149604E-3</v>
      </c>
      <c r="H17">
        <v>5</v>
      </c>
      <c r="I17">
        <v>6</v>
      </c>
      <c r="J17">
        <v>30</v>
      </c>
      <c r="K17" s="95">
        <f t="shared" si="3"/>
        <v>41</v>
      </c>
      <c r="L17" s="39">
        <v>1022.95917</v>
      </c>
      <c r="M17" s="39">
        <v>2281.0341699999999</v>
      </c>
      <c r="N17" s="39">
        <v>8193.4666699999998</v>
      </c>
      <c r="O17" s="98">
        <f t="shared" si="1"/>
        <v>11497.460009999999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358</v>
      </c>
      <c r="D18" s="73">
        <v>168</v>
      </c>
      <c r="E18" s="73">
        <v>915</v>
      </c>
      <c r="F18" s="95">
        <f t="shared" si="0"/>
        <v>1441</v>
      </c>
      <c r="G18" s="129">
        <f t="shared" si="2"/>
        <v>7.5009109364426632E-2</v>
      </c>
      <c r="H18">
        <v>218</v>
      </c>
      <c r="I18">
        <v>94</v>
      </c>
      <c r="J18">
        <v>537</v>
      </c>
      <c r="K18" s="95">
        <f t="shared" si="3"/>
        <v>849</v>
      </c>
      <c r="L18" s="39">
        <v>175110.27100000001</v>
      </c>
      <c r="M18" s="39">
        <v>74478.419200000004</v>
      </c>
      <c r="N18" s="39">
        <v>327591.853</v>
      </c>
      <c r="O18" s="98">
        <f t="shared" si="1"/>
        <v>577180.54319999996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1098</v>
      </c>
      <c r="D19" s="73">
        <v>232</v>
      </c>
      <c r="E19" s="73">
        <v>1381</v>
      </c>
      <c r="F19" s="95">
        <f t="shared" si="0"/>
        <v>2711</v>
      </c>
      <c r="G19" s="129">
        <f t="shared" si="2"/>
        <v>0.14111706834625995</v>
      </c>
      <c r="H19">
        <v>636</v>
      </c>
      <c r="I19">
        <v>135</v>
      </c>
      <c r="J19">
        <v>826</v>
      </c>
      <c r="K19" s="95">
        <f t="shared" si="3"/>
        <v>1597</v>
      </c>
      <c r="L19" s="39">
        <v>493035.49699999997</v>
      </c>
      <c r="M19" s="39">
        <v>71322.463300000003</v>
      </c>
      <c r="N19" s="39">
        <v>465385.03899999999</v>
      </c>
      <c r="O19" s="98">
        <f t="shared" si="1"/>
        <v>1029742.9992999999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9</v>
      </c>
      <c r="D20" s="73">
        <v>0</v>
      </c>
      <c r="E20" s="73">
        <v>58</v>
      </c>
      <c r="F20" s="95">
        <f t="shared" si="0"/>
        <v>67</v>
      </c>
      <c r="G20" s="129">
        <f t="shared" si="2"/>
        <v>3.487585237624278E-3</v>
      </c>
      <c r="H20">
        <v>3</v>
      </c>
      <c r="I20">
        <v>0</v>
      </c>
      <c r="J20">
        <v>37</v>
      </c>
      <c r="K20" s="95">
        <f t="shared" si="3"/>
        <v>40</v>
      </c>
      <c r="L20" s="39">
        <v>1540.7816700000001</v>
      </c>
      <c r="M20" s="39">
        <v>0</v>
      </c>
      <c r="N20" s="39">
        <v>14137.532499999999</v>
      </c>
      <c r="O20" s="98">
        <f t="shared" si="1"/>
        <v>15678.31417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78</v>
      </c>
      <c r="D21" s="73">
        <v>42</v>
      </c>
      <c r="E21" s="73">
        <v>163</v>
      </c>
      <c r="F21" s="95">
        <f t="shared" si="0"/>
        <v>283</v>
      </c>
      <c r="G21" s="129">
        <f t="shared" si="2"/>
        <v>1.4731143615636875E-2</v>
      </c>
      <c r="H21">
        <v>37</v>
      </c>
      <c r="I21">
        <v>20</v>
      </c>
      <c r="J21">
        <v>90</v>
      </c>
      <c r="K21" s="95">
        <f t="shared" si="3"/>
        <v>147</v>
      </c>
      <c r="L21" s="39">
        <v>20878.227500000001</v>
      </c>
      <c r="M21" s="39">
        <v>8435.18</v>
      </c>
      <c r="N21" s="39">
        <v>32199.147499999999</v>
      </c>
      <c r="O21" s="98">
        <f t="shared" si="1"/>
        <v>61512.555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61</v>
      </c>
      <c r="D22" s="73">
        <v>27</v>
      </c>
      <c r="E22" s="73">
        <v>239</v>
      </c>
      <c r="F22" s="95">
        <f t="shared" si="0"/>
        <v>327</v>
      </c>
      <c r="G22" s="129">
        <f t="shared" si="2"/>
        <v>1.7021498100046849E-2</v>
      </c>
      <c r="H22">
        <v>32</v>
      </c>
      <c r="I22">
        <v>14</v>
      </c>
      <c r="J22">
        <v>138</v>
      </c>
      <c r="K22" s="95">
        <f t="shared" si="3"/>
        <v>184</v>
      </c>
      <c r="L22" s="39">
        <v>19095.743299999998</v>
      </c>
      <c r="M22" s="39">
        <v>5544.6841700000004</v>
      </c>
      <c r="N22" s="39">
        <v>64655.619200000001</v>
      </c>
      <c r="O22" s="98">
        <f t="shared" si="1"/>
        <v>89296.046669999996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12</v>
      </c>
      <c r="D23" s="73">
        <v>2</v>
      </c>
      <c r="E23" s="73">
        <v>125</v>
      </c>
      <c r="F23" s="95">
        <f t="shared" si="0"/>
        <v>139</v>
      </c>
      <c r="G23" s="129">
        <f t="shared" si="2"/>
        <v>7.2354380302951434E-3</v>
      </c>
      <c r="H23">
        <v>6</v>
      </c>
      <c r="I23">
        <v>1</v>
      </c>
      <c r="J23">
        <v>87</v>
      </c>
      <c r="K23" s="95">
        <f t="shared" si="3"/>
        <v>94</v>
      </c>
      <c r="L23" s="39">
        <v>4114.2616699999999</v>
      </c>
      <c r="M23" s="39">
        <v>379.38333299999999</v>
      </c>
      <c r="N23" s="39">
        <v>33923.24</v>
      </c>
      <c r="O23" s="98">
        <f t="shared" si="1"/>
        <v>38416.885002999996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80</v>
      </c>
      <c r="D24" s="73">
        <v>45</v>
      </c>
      <c r="E24" s="73">
        <v>300</v>
      </c>
      <c r="F24" s="95">
        <f t="shared" si="0"/>
        <v>425</v>
      </c>
      <c r="G24" s="129">
        <f t="shared" si="2"/>
        <v>2.2122742178959969E-2</v>
      </c>
      <c r="H24">
        <v>46</v>
      </c>
      <c r="I24">
        <v>25</v>
      </c>
      <c r="J24">
        <v>187</v>
      </c>
      <c r="K24" s="95">
        <f t="shared" si="3"/>
        <v>258</v>
      </c>
      <c r="L24" s="39">
        <v>21774.620800000001</v>
      </c>
      <c r="M24" s="39">
        <v>9235.0375000000004</v>
      </c>
      <c r="N24" s="39">
        <v>69842.554199999999</v>
      </c>
      <c r="O24" s="98">
        <f t="shared" si="1"/>
        <v>100852.21249999999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108</v>
      </c>
      <c r="D25" s="73">
        <v>68</v>
      </c>
      <c r="E25" s="73">
        <v>356</v>
      </c>
      <c r="F25" s="95">
        <f t="shared" si="0"/>
        <v>532</v>
      </c>
      <c r="G25" s="129">
        <f t="shared" si="2"/>
        <v>2.7692467856956952E-2</v>
      </c>
      <c r="H25">
        <v>61</v>
      </c>
      <c r="I25">
        <v>39</v>
      </c>
      <c r="J25">
        <v>240</v>
      </c>
      <c r="K25" s="95">
        <f t="shared" si="3"/>
        <v>340</v>
      </c>
      <c r="L25" s="39">
        <v>31640.710800000001</v>
      </c>
      <c r="M25" s="39">
        <v>15742.9025</v>
      </c>
      <c r="N25" s="39">
        <v>76256.060800000007</v>
      </c>
      <c r="O25" s="98">
        <f t="shared" si="1"/>
        <v>123639.6741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10</v>
      </c>
      <c r="D26" s="73">
        <v>0</v>
      </c>
      <c r="E26" s="73">
        <v>193</v>
      </c>
      <c r="F26" s="95">
        <f t="shared" si="0"/>
        <v>203</v>
      </c>
      <c r="G26" s="129">
        <f t="shared" si="2"/>
        <v>1.0566862734891469E-2</v>
      </c>
      <c r="H26">
        <v>7</v>
      </c>
      <c r="I26">
        <v>0</v>
      </c>
      <c r="J26">
        <v>118</v>
      </c>
      <c r="K26" s="95">
        <f t="shared" si="3"/>
        <v>125</v>
      </c>
      <c r="L26" s="39">
        <v>2501.1566699999998</v>
      </c>
      <c r="M26" s="39">
        <v>0</v>
      </c>
      <c r="N26" s="39">
        <v>44617.787499999999</v>
      </c>
      <c r="O26" s="98">
        <f t="shared" si="1"/>
        <v>47118.944169999995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3397</v>
      </c>
      <c r="D27" s="73">
        <v>899</v>
      </c>
      <c r="E27" s="73">
        <v>1293</v>
      </c>
      <c r="F27" s="95">
        <f t="shared" si="0"/>
        <v>5589</v>
      </c>
      <c r="G27" s="129">
        <f t="shared" si="2"/>
        <v>0.29092707303107596</v>
      </c>
      <c r="H27">
        <v>2043</v>
      </c>
      <c r="I27">
        <v>526</v>
      </c>
      <c r="J27">
        <v>796</v>
      </c>
      <c r="K27" s="95">
        <f t="shared" si="3"/>
        <v>3365</v>
      </c>
      <c r="L27" s="39">
        <v>1351862.01</v>
      </c>
      <c r="M27" s="39">
        <v>310573.05499999999</v>
      </c>
      <c r="N27" s="39">
        <v>388444.43099999998</v>
      </c>
      <c r="O27" s="98">
        <f t="shared" si="1"/>
        <v>2050879.4959999998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7199</v>
      </c>
      <c r="D28" s="103">
        <f>SUM(D4:D27)</f>
        <v>2252</v>
      </c>
      <c r="E28" s="103">
        <f>SUM(E4:E27)</f>
        <v>9760</v>
      </c>
      <c r="F28" s="104">
        <f>SUM(F4:F27)</f>
        <v>19211</v>
      </c>
      <c r="G28" s="103"/>
      <c r="H28" s="103">
        <f t="shared" ref="H28:O28" si="4">SUM(H4:H27)</f>
        <v>4210</v>
      </c>
      <c r="I28" s="103">
        <f t="shared" si="4"/>
        <v>1308</v>
      </c>
      <c r="J28" s="103">
        <f t="shared" si="4"/>
        <v>5932</v>
      </c>
      <c r="K28" s="104">
        <f t="shared" si="4"/>
        <v>11450</v>
      </c>
      <c r="L28" s="105">
        <f t="shared" si="4"/>
        <v>2918575.3613769999</v>
      </c>
      <c r="M28" s="105">
        <f t="shared" si="4"/>
        <v>753892.16523599997</v>
      </c>
      <c r="N28" s="105">
        <f t="shared" si="4"/>
        <v>2984077.5783400005</v>
      </c>
      <c r="O28" s="106">
        <f t="shared" si="4"/>
        <v>6656545.1049530003</v>
      </c>
    </row>
    <row r="32" spans="1:17" x14ac:dyDescent="0.2">
      <c r="D32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pane xSplit="2" ySplit="3" topLeftCell="E4" activePane="bottomRight" state="frozen"/>
      <selection pane="topRight" activeCell="C1" sqref="C1"/>
      <selection pane="bottomLeft" activeCell="A4" sqref="A4"/>
      <selection pane="bottomRight" activeCell="F32" sqref="F32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122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43</v>
      </c>
      <c r="D4" s="73">
        <v>51</v>
      </c>
      <c r="E4" s="73">
        <v>192</v>
      </c>
      <c r="F4" s="95">
        <f t="shared" ref="F4:F27" si="0">SUM(C4:E4)</f>
        <v>286</v>
      </c>
      <c r="G4" s="129">
        <f t="shared" ref="G4:G27" si="1">F4/F$28</f>
        <v>1.5845753227325614E-2</v>
      </c>
      <c r="H4" s="6">
        <v>26</v>
      </c>
      <c r="I4">
        <v>29</v>
      </c>
      <c r="J4">
        <v>115</v>
      </c>
      <c r="K4" s="95">
        <f t="shared" ref="K4:K27" si="2">SUM(H4:J4)</f>
        <v>170</v>
      </c>
      <c r="L4" s="39">
        <v>8779.0625</v>
      </c>
      <c r="M4" s="39">
        <v>12649.9642</v>
      </c>
      <c r="N4" s="39">
        <v>42081.628299999997</v>
      </c>
      <c r="O4" s="98">
        <f t="shared" ref="O4:O27" si="3">SUM(L4:N4)</f>
        <v>63510.654999999999</v>
      </c>
      <c r="P4" s="128"/>
      <c r="Q4" s="122"/>
    </row>
    <row r="5" spans="1:21" x14ac:dyDescent="0.2">
      <c r="A5" s="4">
        <v>2</v>
      </c>
      <c r="B5" s="15" t="s">
        <v>5</v>
      </c>
      <c r="C5" s="73">
        <v>117</v>
      </c>
      <c r="D5" s="73">
        <v>55</v>
      </c>
      <c r="E5" s="73">
        <v>313</v>
      </c>
      <c r="F5" s="95">
        <f t="shared" si="0"/>
        <v>485</v>
      </c>
      <c r="G5" s="129">
        <f t="shared" si="1"/>
        <v>2.6871294808576654E-2</v>
      </c>
      <c r="H5" s="4">
        <v>58</v>
      </c>
      <c r="I5">
        <v>28</v>
      </c>
      <c r="J5">
        <v>184</v>
      </c>
      <c r="K5" s="95">
        <f t="shared" si="2"/>
        <v>270</v>
      </c>
      <c r="L5" s="39">
        <v>38398.370799999997</v>
      </c>
      <c r="M5" s="39">
        <v>15339.805</v>
      </c>
      <c r="N5" s="39">
        <v>94547.093299999993</v>
      </c>
      <c r="O5" s="98">
        <f t="shared" si="3"/>
        <v>148285.26909999998</v>
      </c>
      <c r="P5" s="128"/>
      <c r="Q5" s="122"/>
    </row>
    <row r="6" spans="1:21" x14ac:dyDescent="0.2">
      <c r="A6" s="4">
        <v>3</v>
      </c>
      <c r="B6" s="15" t="s">
        <v>6</v>
      </c>
      <c r="C6" s="73">
        <v>789</v>
      </c>
      <c r="D6" s="73">
        <v>328</v>
      </c>
      <c r="E6" s="73">
        <v>1642</v>
      </c>
      <c r="F6" s="95">
        <f t="shared" si="0"/>
        <v>2759</v>
      </c>
      <c r="G6" s="129">
        <f t="shared" si="1"/>
        <v>0.15286165438528451</v>
      </c>
      <c r="H6" s="4">
        <v>446</v>
      </c>
      <c r="I6">
        <v>185</v>
      </c>
      <c r="J6">
        <v>988</v>
      </c>
      <c r="K6" s="95">
        <f t="shared" si="2"/>
        <v>1619</v>
      </c>
      <c r="L6" s="39">
        <v>363938.48800000001</v>
      </c>
      <c r="M6" s="39">
        <v>126734.227</v>
      </c>
      <c r="N6" s="39">
        <v>566522.64500000002</v>
      </c>
      <c r="O6" s="98">
        <f t="shared" si="3"/>
        <v>1057195.3600000001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40</v>
      </c>
      <c r="D7" s="73">
        <v>11</v>
      </c>
      <c r="E7" s="73">
        <v>165</v>
      </c>
      <c r="F7" s="95">
        <f t="shared" si="0"/>
        <v>216</v>
      </c>
      <c r="G7" s="129">
        <f t="shared" si="1"/>
        <v>1.1967422017840323E-2</v>
      </c>
      <c r="H7" s="4">
        <v>20</v>
      </c>
      <c r="I7">
        <v>7</v>
      </c>
      <c r="J7">
        <v>102</v>
      </c>
      <c r="K7" s="95">
        <f t="shared" si="2"/>
        <v>129</v>
      </c>
      <c r="L7" s="39">
        <v>12362.9133</v>
      </c>
      <c r="M7" s="39">
        <v>3546.0966699999999</v>
      </c>
      <c r="N7" s="39">
        <v>47571.073299999996</v>
      </c>
      <c r="O7" s="98">
        <f t="shared" si="3"/>
        <v>63480.083269999996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25</v>
      </c>
      <c r="D8" s="73">
        <v>20</v>
      </c>
      <c r="E8" s="73">
        <v>149</v>
      </c>
      <c r="F8" s="95">
        <f t="shared" si="0"/>
        <v>194</v>
      </c>
      <c r="G8" s="129">
        <f t="shared" si="1"/>
        <v>1.0748517923430661E-2</v>
      </c>
      <c r="H8" s="4">
        <v>17</v>
      </c>
      <c r="I8">
        <v>11</v>
      </c>
      <c r="J8">
        <v>97</v>
      </c>
      <c r="K8" s="95">
        <f t="shared" si="2"/>
        <v>125</v>
      </c>
      <c r="L8" s="39">
        <v>6707.9025000000001</v>
      </c>
      <c r="M8" s="39">
        <v>4954.7116699999997</v>
      </c>
      <c r="N8" s="39">
        <v>31929.625</v>
      </c>
      <c r="O8" s="98">
        <f t="shared" si="3"/>
        <v>43592.239170000001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25</v>
      </c>
      <c r="D9" s="73">
        <v>27</v>
      </c>
      <c r="E9" s="73">
        <v>266</v>
      </c>
      <c r="F9" s="95">
        <f t="shared" si="0"/>
        <v>318</v>
      </c>
      <c r="G9" s="129">
        <f t="shared" si="1"/>
        <v>1.7618704637376033E-2</v>
      </c>
      <c r="H9" s="4">
        <v>15</v>
      </c>
      <c r="I9">
        <v>18</v>
      </c>
      <c r="J9">
        <v>171</v>
      </c>
      <c r="K9" s="95">
        <f t="shared" si="2"/>
        <v>204</v>
      </c>
      <c r="L9" s="39">
        <v>8636.3333299999995</v>
      </c>
      <c r="M9" s="39">
        <v>9064.7916700000005</v>
      </c>
      <c r="N9" s="39">
        <v>82524.498300000007</v>
      </c>
      <c r="O9" s="98">
        <f t="shared" si="3"/>
        <v>100225.62330000001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91</v>
      </c>
      <c r="D10" s="73">
        <v>39</v>
      </c>
      <c r="E10" s="73">
        <v>204</v>
      </c>
      <c r="F10" s="95">
        <f t="shared" si="0"/>
        <v>334</v>
      </c>
      <c r="G10" s="129">
        <f t="shared" si="1"/>
        <v>1.8505180342401242E-2</v>
      </c>
      <c r="H10" s="4">
        <v>57</v>
      </c>
      <c r="I10">
        <v>21</v>
      </c>
      <c r="J10">
        <v>115</v>
      </c>
      <c r="K10" s="95">
        <f t="shared" si="2"/>
        <v>193</v>
      </c>
      <c r="L10" s="39">
        <v>29001.83</v>
      </c>
      <c r="M10" s="39">
        <v>12850.6733</v>
      </c>
      <c r="N10" s="39">
        <v>49192.379200000003</v>
      </c>
      <c r="O10" s="98">
        <f t="shared" si="3"/>
        <v>91044.882500000007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133</v>
      </c>
      <c r="D11" s="73">
        <v>10</v>
      </c>
      <c r="E11" s="73">
        <v>369</v>
      </c>
      <c r="F11" s="95">
        <f t="shared" si="0"/>
        <v>512</v>
      </c>
      <c r="G11" s="129">
        <f t="shared" si="1"/>
        <v>2.8367222560806694E-2</v>
      </c>
      <c r="H11" s="4">
        <v>72</v>
      </c>
      <c r="I11">
        <v>6</v>
      </c>
      <c r="J11">
        <v>233</v>
      </c>
      <c r="K11" s="95">
        <f t="shared" si="2"/>
        <v>311</v>
      </c>
      <c r="L11" s="39">
        <v>54898.415000000001</v>
      </c>
      <c r="M11" s="39">
        <v>4089.8433300000002</v>
      </c>
      <c r="N11" s="39">
        <v>128613.962</v>
      </c>
      <c r="O11" s="98">
        <f t="shared" si="3"/>
        <v>187602.22033000001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22</v>
      </c>
      <c r="D12" s="73">
        <v>16</v>
      </c>
      <c r="E12" s="73">
        <v>190</v>
      </c>
      <c r="F12" s="95">
        <f t="shared" si="0"/>
        <v>228</v>
      </c>
      <c r="G12" s="129">
        <f t="shared" si="1"/>
        <v>1.263227879660923E-2</v>
      </c>
      <c r="H12" s="4">
        <v>11</v>
      </c>
      <c r="I12">
        <v>10</v>
      </c>
      <c r="J12">
        <v>123</v>
      </c>
      <c r="K12" s="95">
        <f t="shared" si="2"/>
        <v>144</v>
      </c>
      <c r="L12" s="39">
        <v>5675.2691699999996</v>
      </c>
      <c r="M12" s="39">
        <v>3082.0291699999998</v>
      </c>
      <c r="N12" s="39">
        <v>43701.894200000002</v>
      </c>
      <c r="O12" s="98">
        <f t="shared" si="3"/>
        <v>52459.192540000004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66</v>
      </c>
      <c r="D13" s="73">
        <v>53</v>
      </c>
      <c r="E13" s="73">
        <v>234</v>
      </c>
      <c r="F13" s="95">
        <f t="shared" si="0"/>
        <v>353</v>
      </c>
      <c r="G13" s="129">
        <f t="shared" si="1"/>
        <v>1.9557870242118677E-2</v>
      </c>
      <c r="H13" s="4">
        <v>39</v>
      </c>
      <c r="I13">
        <v>31</v>
      </c>
      <c r="J13">
        <v>139</v>
      </c>
      <c r="K13" s="95">
        <f t="shared" si="2"/>
        <v>209</v>
      </c>
      <c r="L13" s="39">
        <v>17903.6433</v>
      </c>
      <c r="M13" s="39">
        <v>13310.0825</v>
      </c>
      <c r="N13" s="39">
        <v>60509.0092</v>
      </c>
      <c r="O13" s="98">
        <f t="shared" si="3"/>
        <v>91722.735000000001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4</v>
      </c>
      <c r="D14" s="73">
        <v>3</v>
      </c>
      <c r="E14" s="73">
        <v>27</v>
      </c>
      <c r="F14" s="95">
        <f t="shared" si="0"/>
        <v>34</v>
      </c>
      <c r="G14" s="129">
        <f t="shared" si="1"/>
        <v>1.8837608731785695E-3</v>
      </c>
      <c r="H14" s="4">
        <v>3</v>
      </c>
      <c r="I14">
        <v>2</v>
      </c>
      <c r="J14">
        <v>21</v>
      </c>
      <c r="K14" s="95">
        <f t="shared" si="2"/>
        <v>26</v>
      </c>
      <c r="L14" s="39">
        <v>611.30333299999995</v>
      </c>
      <c r="M14" s="39">
        <v>762.39583300000004</v>
      </c>
      <c r="N14" s="39">
        <v>4117.5116699999999</v>
      </c>
      <c r="O14" s="98">
        <f t="shared" si="3"/>
        <v>5491.2108360000002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106</v>
      </c>
      <c r="D15" s="73">
        <v>74</v>
      </c>
      <c r="E15" s="73">
        <v>399</v>
      </c>
      <c r="F15" s="95">
        <f t="shared" si="0"/>
        <v>579</v>
      </c>
      <c r="G15" s="129">
        <f t="shared" si="1"/>
        <v>3.2079339575599754E-2</v>
      </c>
      <c r="H15" s="4">
        <v>60</v>
      </c>
      <c r="I15">
        <v>42</v>
      </c>
      <c r="J15">
        <v>244</v>
      </c>
      <c r="K15" s="95">
        <f t="shared" si="2"/>
        <v>346</v>
      </c>
      <c r="L15" s="39">
        <v>38114.353300000002</v>
      </c>
      <c r="M15" s="39">
        <v>22972.451700000001</v>
      </c>
      <c r="N15" s="39">
        <v>112578.982</v>
      </c>
      <c r="O15" s="98">
        <f t="shared" si="3"/>
        <v>173665.78700000001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239</v>
      </c>
      <c r="D16" s="73">
        <v>50</v>
      </c>
      <c r="E16" s="73">
        <v>373</v>
      </c>
      <c r="F16" s="95">
        <f t="shared" si="0"/>
        <v>662</v>
      </c>
      <c r="G16" s="129">
        <f t="shared" si="1"/>
        <v>3.6677932295418027E-2</v>
      </c>
      <c r="H16" s="4">
        <v>142</v>
      </c>
      <c r="I16">
        <v>30</v>
      </c>
      <c r="J16">
        <v>211</v>
      </c>
      <c r="K16" s="95">
        <f t="shared" si="2"/>
        <v>383</v>
      </c>
      <c r="L16" s="39">
        <v>140712.48800000001</v>
      </c>
      <c r="M16" s="39">
        <v>23233.004199999999</v>
      </c>
      <c r="N16" s="39">
        <v>155524.503</v>
      </c>
      <c r="O16" s="98">
        <f t="shared" si="3"/>
        <v>319469.9952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6</v>
      </c>
      <c r="D17" s="73">
        <v>10</v>
      </c>
      <c r="E17" s="73">
        <v>47</v>
      </c>
      <c r="F17" s="95">
        <f t="shared" si="0"/>
        <v>63</v>
      </c>
      <c r="G17" s="129">
        <f t="shared" si="1"/>
        <v>3.4904980885367611E-3</v>
      </c>
      <c r="H17" s="4">
        <v>5</v>
      </c>
      <c r="I17">
        <v>5</v>
      </c>
      <c r="J17">
        <v>27</v>
      </c>
      <c r="K17" s="95">
        <f t="shared" si="2"/>
        <v>37</v>
      </c>
      <c r="L17" s="39">
        <v>1398.1391699999999</v>
      </c>
      <c r="M17" s="39">
        <v>1490.23333</v>
      </c>
      <c r="N17" s="39">
        <v>9072.2450000000008</v>
      </c>
      <c r="O17" s="98">
        <f t="shared" si="3"/>
        <v>11960.6175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349</v>
      </c>
      <c r="D18" s="73">
        <v>155</v>
      </c>
      <c r="E18" s="73">
        <v>861</v>
      </c>
      <c r="F18" s="95">
        <f t="shared" si="0"/>
        <v>1365</v>
      </c>
      <c r="G18" s="129">
        <f t="shared" si="1"/>
        <v>7.5627458584963156E-2</v>
      </c>
      <c r="H18" s="4">
        <v>210</v>
      </c>
      <c r="I18">
        <v>86</v>
      </c>
      <c r="J18">
        <v>506</v>
      </c>
      <c r="K18" s="95">
        <f t="shared" si="2"/>
        <v>802</v>
      </c>
      <c r="L18" s="39">
        <v>177270.01500000001</v>
      </c>
      <c r="M18" s="39">
        <v>68466.861699999994</v>
      </c>
      <c r="N18" s="39">
        <v>320963.13199999998</v>
      </c>
      <c r="O18" s="98">
        <f t="shared" si="3"/>
        <v>566700.00870000001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1028</v>
      </c>
      <c r="D19" s="73">
        <v>232</v>
      </c>
      <c r="E19" s="73">
        <v>1300</v>
      </c>
      <c r="F19" s="95">
        <f t="shared" si="0"/>
        <v>2560</v>
      </c>
      <c r="G19" s="129">
        <f t="shared" si="1"/>
        <v>0.14183611280403347</v>
      </c>
      <c r="H19" s="4">
        <v>593</v>
      </c>
      <c r="I19">
        <v>112</v>
      </c>
      <c r="J19">
        <v>780</v>
      </c>
      <c r="K19" s="95">
        <f t="shared" si="2"/>
        <v>1485</v>
      </c>
      <c r="L19" s="39">
        <v>500274.59100000001</v>
      </c>
      <c r="M19" s="39">
        <v>67697.933300000004</v>
      </c>
      <c r="N19" s="39">
        <v>462642.99300000002</v>
      </c>
      <c r="O19" s="98">
        <f t="shared" si="3"/>
        <v>1030615.5173000001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12</v>
      </c>
      <c r="D20" s="73">
        <v>0</v>
      </c>
      <c r="E20" s="73">
        <v>52</v>
      </c>
      <c r="F20" s="95">
        <f t="shared" si="0"/>
        <v>64</v>
      </c>
      <c r="G20" s="129">
        <f t="shared" si="1"/>
        <v>3.5459028201008367E-3</v>
      </c>
      <c r="H20" s="4">
        <v>4</v>
      </c>
      <c r="I20">
        <v>0</v>
      </c>
      <c r="J20">
        <v>34</v>
      </c>
      <c r="K20" s="95">
        <f t="shared" si="2"/>
        <v>38</v>
      </c>
      <c r="L20" s="39">
        <v>3500.9433300000001</v>
      </c>
      <c r="M20" s="39">
        <v>0</v>
      </c>
      <c r="N20" s="39">
        <v>13461.543299999999</v>
      </c>
      <c r="O20" s="98">
        <f t="shared" si="3"/>
        <v>16962.486629999999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78</v>
      </c>
      <c r="D21" s="73">
        <v>45</v>
      </c>
      <c r="E21" s="73">
        <v>158</v>
      </c>
      <c r="F21" s="95">
        <f t="shared" si="0"/>
        <v>281</v>
      </c>
      <c r="G21" s="129">
        <f t="shared" si="1"/>
        <v>1.5568729569505236E-2</v>
      </c>
      <c r="H21" s="4">
        <v>34</v>
      </c>
      <c r="I21">
        <v>22</v>
      </c>
      <c r="J21">
        <v>91</v>
      </c>
      <c r="K21" s="95">
        <f t="shared" si="2"/>
        <v>147</v>
      </c>
      <c r="L21" s="39">
        <v>21999.477500000001</v>
      </c>
      <c r="M21" s="39">
        <v>8289.8833300000006</v>
      </c>
      <c r="N21" s="39">
        <v>28223.7258</v>
      </c>
      <c r="O21" s="98">
        <f t="shared" si="3"/>
        <v>58513.086630000005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56</v>
      </c>
      <c r="D22" s="73">
        <v>28</v>
      </c>
      <c r="E22" s="73">
        <v>235</v>
      </c>
      <c r="F22" s="95">
        <f t="shared" si="0"/>
        <v>319</v>
      </c>
      <c r="G22" s="129">
        <f t="shared" si="1"/>
        <v>1.7674109368940108E-2</v>
      </c>
      <c r="H22" s="4">
        <v>32</v>
      </c>
      <c r="I22">
        <v>15</v>
      </c>
      <c r="J22">
        <v>135</v>
      </c>
      <c r="K22" s="95">
        <f t="shared" si="2"/>
        <v>182</v>
      </c>
      <c r="L22" s="39">
        <v>17157.681700000001</v>
      </c>
      <c r="M22" s="39">
        <v>5993.4875000000002</v>
      </c>
      <c r="N22" s="39">
        <v>61988.376700000001</v>
      </c>
      <c r="O22" s="98">
        <f t="shared" si="3"/>
        <v>85139.545899999997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10</v>
      </c>
      <c r="D23" s="73">
        <v>0</v>
      </c>
      <c r="E23" s="73">
        <v>121</v>
      </c>
      <c r="F23" s="95">
        <f t="shared" si="0"/>
        <v>131</v>
      </c>
      <c r="G23" s="129">
        <f t="shared" si="1"/>
        <v>7.2580198348938998E-3</v>
      </c>
      <c r="H23" s="4">
        <v>4</v>
      </c>
      <c r="I23">
        <v>0</v>
      </c>
      <c r="J23">
        <v>83</v>
      </c>
      <c r="K23" s="95">
        <f t="shared" si="2"/>
        <v>87</v>
      </c>
      <c r="L23" s="39">
        <v>3318.38</v>
      </c>
      <c r="M23" s="39">
        <v>0</v>
      </c>
      <c r="N23" s="39">
        <v>33674.636700000003</v>
      </c>
      <c r="O23" s="98">
        <f t="shared" si="3"/>
        <v>36993.0167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77</v>
      </c>
      <c r="D24" s="73">
        <v>41</v>
      </c>
      <c r="E24" s="73">
        <v>290</v>
      </c>
      <c r="F24" s="95">
        <f t="shared" si="0"/>
        <v>408</v>
      </c>
      <c r="G24" s="129">
        <f t="shared" si="1"/>
        <v>2.2605130478142832E-2</v>
      </c>
      <c r="H24" s="4">
        <v>45</v>
      </c>
      <c r="I24">
        <v>23</v>
      </c>
      <c r="J24">
        <v>179</v>
      </c>
      <c r="K24" s="95">
        <f t="shared" si="2"/>
        <v>247</v>
      </c>
      <c r="L24" s="39">
        <v>21389.2467</v>
      </c>
      <c r="M24" s="39">
        <v>9167.4375</v>
      </c>
      <c r="N24" s="39">
        <v>64772.175000000003</v>
      </c>
      <c r="O24" s="98">
        <f t="shared" si="3"/>
        <v>95328.859200000006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112</v>
      </c>
      <c r="D25" s="73">
        <v>54</v>
      </c>
      <c r="E25" s="73">
        <v>351</v>
      </c>
      <c r="F25" s="95">
        <f t="shared" si="0"/>
        <v>517</v>
      </c>
      <c r="G25" s="129">
        <f t="shared" si="1"/>
        <v>2.864424621862707E-2</v>
      </c>
      <c r="H25" s="4">
        <v>60</v>
      </c>
      <c r="I25">
        <v>32</v>
      </c>
      <c r="J25">
        <v>231</v>
      </c>
      <c r="K25" s="95">
        <f t="shared" si="2"/>
        <v>323</v>
      </c>
      <c r="L25" s="39">
        <v>31299.504199999999</v>
      </c>
      <c r="M25" s="39">
        <v>11936.535</v>
      </c>
      <c r="N25" s="39">
        <v>71695.270799999998</v>
      </c>
      <c r="O25" s="98">
        <f t="shared" si="3"/>
        <v>114931.31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10</v>
      </c>
      <c r="D26" s="73">
        <v>0</v>
      </c>
      <c r="E26" s="73">
        <v>173</v>
      </c>
      <c r="F26" s="95">
        <f t="shared" si="0"/>
        <v>183</v>
      </c>
      <c r="G26" s="129">
        <f t="shared" si="1"/>
        <v>1.0139065876225829E-2</v>
      </c>
      <c r="H26" s="4">
        <v>7</v>
      </c>
      <c r="I26">
        <v>0</v>
      </c>
      <c r="J26">
        <v>105</v>
      </c>
      <c r="K26" s="95">
        <f t="shared" si="2"/>
        <v>112</v>
      </c>
      <c r="L26" s="39">
        <v>1890.5141699999999</v>
      </c>
      <c r="M26" s="39">
        <v>0</v>
      </c>
      <c r="N26" s="39">
        <v>40948.949200000003</v>
      </c>
      <c r="O26" s="98">
        <f t="shared" si="3"/>
        <v>42839.463370000005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3127</v>
      </c>
      <c r="D27" s="73">
        <v>827</v>
      </c>
      <c r="E27" s="73">
        <v>1244</v>
      </c>
      <c r="F27" s="95">
        <f t="shared" si="0"/>
        <v>5198</v>
      </c>
      <c r="G27" s="129">
        <f t="shared" si="1"/>
        <v>0.28799379467006481</v>
      </c>
      <c r="H27" s="5">
        <v>1864</v>
      </c>
      <c r="I27">
        <v>478</v>
      </c>
      <c r="J27">
        <v>768</v>
      </c>
      <c r="K27" s="95">
        <f t="shared" si="2"/>
        <v>3110</v>
      </c>
      <c r="L27" s="39">
        <v>1329908.08</v>
      </c>
      <c r="M27" s="39">
        <v>296474.16499999998</v>
      </c>
      <c r="N27" s="39">
        <v>393113.38099999999</v>
      </c>
      <c r="O27" s="98">
        <f t="shared" si="3"/>
        <v>2019495.6260000002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6565</v>
      </c>
      <c r="D28" s="103">
        <f>SUM(D4:D27)</f>
        <v>2129</v>
      </c>
      <c r="E28" s="103">
        <f>SUM(E4:E27)</f>
        <v>9355</v>
      </c>
      <c r="F28" s="104">
        <f>SUM(F4:F27)</f>
        <v>18049</v>
      </c>
      <c r="G28" s="103"/>
      <c r="H28" s="103">
        <f t="shared" ref="H28:O28" si="4">SUM(H4:H27)</f>
        <v>3824</v>
      </c>
      <c r="I28" s="103">
        <f t="shared" si="4"/>
        <v>1193</v>
      </c>
      <c r="J28" s="103">
        <f t="shared" si="4"/>
        <v>5682</v>
      </c>
      <c r="K28" s="104">
        <f t="shared" si="4"/>
        <v>10699</v>
      </c>
      <c r="L28" s="105">
        <f t="shared" si="4"/>
        <v>2835146.9453030005</v>
      </c>
      <c r="M28" s="105">
        <f t="shared" si="4"/>
        <v>722106.61290299986</v>
      </c>
      <c r="N28" s="105">
        <f t="shared" si="4"/>
        <v>2919971.2329700002</v>
      </c>
      <c r="O28" s="106">
        <f t="shared" si="4"/>
        <v>6477224.7911759997</v>
      </c>
    </row>
    <row r="32" spans="1:17" x14ac:dyDescent="0.2">
      <c r="D32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1" sqref="G1:G1048576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123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44</v>
      </c>
      <c r="D4" s="73">
        <v>51</v>
      </c>
      <c r="E4" s="73">
        <v>189</v>
      </c>
      <c r="F4" s="95">
        <f t="shared" ref="F4:F27" si="0">SUM(C4:E4)</f>
        <v>284</v>
      </c>
      <c r="G4" s="129">
        <f t="shared" ref="G4:G27" si="1">F4/F$28</f>
        <v>1.5565908468073444E-2</v>
      </c>
      <c r="H4" s="6">
        <v>27</v>
      </c>
      <c r="I4">
        <v>29</v>
      </c>
      <c r="J4">
        <v>113</v>
      </c>
      <c r="K4" s="95">
        <f t="shared" ref="K4:K27" si="2">SUM(H4:J4)</f>
        <v>169</v>
      </c>
      <c r="L4" s="39">
        <v>8955.6025000000009</v>
      </c>
      <c r="M4" s="39">
        <v>12778.165800000001</v>
      </c>
      <c r="N4" s="39">
        <v>39229.601699999999</v>
      </c>
      <c r="O4" s="98">
        <f t="shared" ref="O4:O27" si="3">SUM(L4:N4)</f>
        <v>60963.37</v>
      </c>
      <c r="P4" s="128"/>
      <c r="Q4" s="122"/>
    </row>
    <row r="5" spans="1:21" x14ac:dyDescent="0.2">
      <c r="A5" s="4">
        <v>2</v>
      </c>
      <c r="B5" s="15" t="s">
        <v>5</v>
      </c>
      <c r="C5" s="73">
        <v>114</v>
      </c>
      <c r="D5" s="73">
        <v>53</v>
      </c>
      <c r="E5" s="73">
        <v>310</v>
      </c>
      <c r="F5" s="95">
        <f t="shared" si="0"/>
        <v>477</v>
      </c>
      <c r="G5" s="129">
        <f t="shared" si="1"/>
        <v>2.6144149081940259E-2</v>
      </c>
      <c r="H5" s="4">
        <v>58</v>
      </c>
      <c r="I5">
        <v>29</v>
      </c>
      <c r="J5">
        <v>184</v>
      </c>
      <c r="K5" s="95">
        <f t="shared" si="2"/>
        <v>271</v>
      </c>
      <c r="L5" s="39">
        <v>37370.244200000001</v>
      </c>
      <c r="M5" s="39">
        <v>15766.952499999999</v>
      </c>
      <c r="N5" s="39">
        <v>91632.504199999996</v>
      </c>
      <c r="O5" s="98">
        <f t="shared" si="3"/>
        <v>144769.7009</v>
      </c>
      <c r="P5" s="128"/>
      <c r="Q5" s="122"/>
    </row>
    <row r="6" spans="1:21" x14ac:dyDescent="0.2">
      <c r="A6" s="4">
        <v>3</v>
      </c>
      <c r="B6" s="15" t="s">
        <v>6</v>
      </c>
      <c r="C6" s="73">
        <v>839</v>
      </c>
      <c r="D6" s="73">
        <v>310</v>
      </c>
      <c r="E6" s="73">
        <v>1646</v>
      </c>
      <c r="F6" s="95">
        <f t="shared" si="0"/>
        <v>2795</v>
      </c>
      <c r="G6" s="129">
        <f t="shared" si="1"/>
        <v>0.15319265552206085</v>
      </c>
      <c r="H6" s="4">
        <v>477</v>
      </c>
      <c r="I6">
        <v>178</v>
      </c>
      <c r="J6">
        <v>994</v>
      </c>
      <c r="K6" s="95">
        <f t="shared" si="2"/>
        <v>1649</v>
      </c>
      <c r="L6" s="39">
        <v>334383.90899999999</v>
      </c>
      <c r="M6" s="39">
        <v>109198.321</v>
      </c>
      <c r="N6" s="39">
        <v>538481.55799999996</v>
      </c>
      <c r="O6" s="98">
        <f t="shared" si="3"/>
        <v>982063.78799999994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35</v>
      </c>
      <c r="D7" s="73">
        <v>21</v>
      </c>
      <c r="E7" s="73">
        <v>173</v>
      </c>
      <c r="F7" s="95">
        <f t="shared" si="0"/>
        <v>229</v>
      </c>
      <c r="G7" s="129">
        <f t="shared" si="1"/>
        <v>1.25513839408057E-2</v>
      </c>
      <c r="H7" s="4">
        <v>19</v>
      </c>
      <c r="I7">
        <v>12</v>
      </c>
      <c r="J7">
        <v>106</v>
      </c>
      <c r="K7" s="95">
        <f t="shared" si="2"/>
        <v>137</v>
      </c>
      <c r="L7" s="39">
        <v>12370.1067</v>
      </c>
      <c r="M7" s="39">
        <v>7875.8333300000004</v>
      </c>
      <c r="N7" s="39">
        <v>49908.874199999998</v>
      </c>
      <c r="O7" s="98">
        <f t="shared" si="3"/>
        <v>70154.814230000004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24</v>
      </c>
      <c r="D8" s="73">
        <v>19</v>
      </c>
      <c r="E8" s="73">
        <v>158</v>
      </c>
      <c r="F8" s="95">
        <f t="shared" si="0"/>
        <v>201</v>
      </c>
      <c r="G8" s="129">
        <f t="shared" si="1"/>
        <v>1.1016716908742121E-2</v>
      </c>
      <c r="H8" s="4">
        <v>15</v>
      </c>
      <c r="I8">
        <v>10</v>
      </c>
      <c r="J8">
        <v>101</v>
      </c>
      <c r="K8" s="95">
        <f t="shared" si="2"/>
        <v>126</v>
      </c>
      <c r="L8" s="39">
        <v>4867.0916699999998</v>
      </c>
      <c r="M8" s="39">
        <v>2991.7766700000002</v>
      </c>
      <c r="N8" s="39">
        <v>32832.334199999998</v>
      </c>
      <c r="O8" s="98">
        <f t="shared" si="3"/>
        <v>40691.202539999998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22</v>
      </c>
      <c r="D9" s="73">
        <v>29</v>
      </c>
      <c r="E9" s="73">
        <v>268</v>
      </c>
      <c r="F9" s="95">
        <f t="shared" si="0"/>
        <v>319</v>
      </c>
      <c r="G9" s="129">
        <f t="shared" si="1"/>
        <v>1.748424225815292E-2</v>
      </c>
      <c r="H9" s="4">
        <v>14</v>
      </c>
      <c r="I9">
        <v>20</v>
      </c>
      <c r="J9">
        <v>170</v>
      </c>
      <c r="K9" s="95">
        <f t="shared" si="2"/>
        <v>204</v>
      </c>
      <c r="L9" s="39">
        <v>5070.3900000000003</v>
      </c>
      <c r="M9" s="39">
        <v>9700.1666700000005</v>
      </c>
      <c r="N9" s="39">
        <v>82169.587499999994</v>
      </c>
      <c r="O9" s="98">
        <f t="shared" si="3"/>
        <v>96940.14417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94</v>
      </c>
      <c r="D10" s="73">
        <v>40</v>
      </c>
      <c r="E10" s="73">
        <v>207</v>
      </c>
      <c r="F10" s="95">
        <f t="shared" si="0"/>
        <v>341</v>
      </c>
      <c r="G10" s="129">
        <f t="shared" si="1"/>
        <v>1.8690052069060017E-2</v>
      </c>
      <c r="H10" s="4">
        <v>56</v>
      </c>
      <c r="I10">
        <v>23</v>
      </c>
      <c r="J10">
        <v>114</v>
      </c>
      <c r="K10" s="95">
        <f t="shared" si="2"/>
        <v>193</v>
      </c>
      <c r="L10" s="39">
        <v>28595.2333</v>
      </c>
      <c r="M10" s="39">
        <v>13853.385</v>
      </c>
      <c r="N10" s="39">
        <v>53389.158300000003</v>
      </c>
      <c r="O10" s="98">
        <f t="shared" si="3"/>
        <v>95837.776600000012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131</v>
      </c>
      <c r="D11" s="73">
        <v>7</v>
      </c>
      <c r="E11" s="73">
        <v>370</v>
      </c>
      <c r="F11" s="95">
        <f t="shared" si="0"/>
        <v>508</v>
      </c>
      <c r="G11" s="129">
        <f t="shared" si="1"/>
        <v>2.7843244724582078E-2</v>
      </c>
      <c r="H11" s="4">
        <v>69</v>
      </c>
      <c r="I11">
        <v>4</v>
      </c>
      <c r="J11">
        <v>236</v>
      </c>
      <c r="K11" s="95">
        <f t="shared" si="2"/>
        <v>309</v>
      </c>
      <c r="L11" s="39">
        <v>48156.853300000002</v>
      </c>
      <c r="M11" s="39">
        <v>3162.38</v>
      </c>
      <c r="N11" s="39">
        <v>121063.47500000001</v>
      </c>
      <c r="O11" s="98">
        <f t="shared" si="3"/>
        <v>172382.7083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21</v>
      </c>
      <c r="D12" s="73">
        <v>18</v>
      </c>
      <c r="E12" s="73">
        <v>189</v>
      </c>
      <c r="F12" s="95">
        <f t="shared" si="0"/>
        <v>228</v>
      </c>
      <c r="G12" s="129">
        <f t="shared" si="1"/>
        <v>1.2496574403946286E-2</v>
      </c>
      <c r="H12" s="4">
        <v>10</v>
      </c>
      <c r="I12">
        <v>10</v>
      </c>
      <c r="J12">
        <v>123</v>
      </c>
      <c r="K12" s="95">
        <f t="shared" si="2"/>
        <v>143</v>
      </c>
      <c r="L12" s="39">
        <v>4635.6808300000002</v>
      </c>
      <c r="M12" s="39">
        <v>4041.05</v>
      </c>
      <c r="N12" s="39">
        <v>39724.392500000002</v>
      </c>
      <c r="O12" s="98">
        <f t="shared" si="3"/>
        <v>48401.123330000002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73</v>
      </c>
      <c r="D13" s="73">
        <v>51</v>
      </c>
      <c r="E13" s="73">
        <v>230</v>
      </c>
      <c r="F13" s="95">
        <f t="shared" si="0"/>
        <v>354</v>
      </c>
      <c r="G13" s="129">
        <f t="shared" si="1"/>
        <v>1.9402576048232392E-2</v>
      </c>
      <c r="H13" s="4">
        <v>43</v>
      </c>
      <c r="I13">
        <v>30</v>
      </c>
      <c r="J13">
        <v>138</v>
      </c>
      <c r="K13" s="95">
        <f t="shared" si="2"/>
        <v>211</v>
      </c>
      <c r="L13" s="39">
        <v>18719.014200000001</v>
      </c>
      <c r="M13" s="39">
        <v>12491.9275</v>
      </c>
      <c r="N13" s="39">
        <v>60898.63</v>
      </c>
      <c r="O13" s="98">
        <f t="shared" si="3"/>
        <v>92109.5717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2</v>
      </c>
      <c r="D14" s="73">
        <v>5</v>
      </c>
      <c r="E14" s="73">
        <v>26</v>
      </c>
      <c r="F14" s="95">
        <f t="shared" si="0"/>
        <v>33</v>
      </c>
      <c r="G14" s="129">
        <f t="shared" si="1"/>
        <v>1.8087147163606467E-3</v>
      </c>
      <c r="H14" s="4">
        <v>2</v>
      </c>
      <c r="I14">
        <v>3</v>
      </c>
      <c r="J14">
        <v>20</v>
      </c>
      <c r="K14" s="95">
        <f t="shared" si="2"/>
        <v>25</v>
      </c>
      <c r="L14" s="39">
        <v>148.49250000000001</v>
      </c>
      <c r="M14" s="39">
        <v>680.82083299999999</v>
      </c>
      <c r="N14" s="39">
        <v>3670.3658300000002</v>
      </c>
      <c r="O14" s="98">
        <f t="shared" si="3"/>
        <v>4499.6791630000007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98</v>
      </c>
      <c r="D15" s="73">
        <v>67</v>
      </c>
      <c r="E15" s="73">
        <v>390</v>
      </c>
      <c r="F15" s="95">
        <f t="shared" si="0"/>
        <v>555</v>
      </c>
      <c r="G15" s="129">
        <f t="shared" si="1"/>
        <v>3.0419292956974514E-2</v>
      </c>
      <c r="H15" s="4">
        <v>55</v>
      </c>
      <c r="I15">
        <v>38</v>
      </c>
      <c r="J15">
        <v>239</v>
      </c>
      <c r="K15" s="95">
        <f t="shared" si="2"/>
        <v>332</v>
      </c>
      <c r="L15" s="39">
        <v>36849.995000000003</v>
      </c>
      <c r="M15" s="39">
        <v>19441.055799999998</v>
      </c>
      <c r="N15" s="39">
        <v>110101.27899999999</v>
      </c>
      <c r="O15" s="98">
        <f t="shared" si="3"/>
        <v>166392.32980000001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226</v>
      </c>
      <c r="D16" s="73">
        <v>49</v>
      </c>
      <c r="E16" s="73">
        <v>388</v>
      </c>
      <c r="F16" s="95">
        <f t="shared" si="0"/>
        <v>663</v>
      </c>
      <c r="G16" s="129">
        <f t="shared" si="1"/>
        <v>3.6338722937791175E-2</v>
      </c>
      <c r="H16" s="4">
        <v>132</v>
      </c>
      <c r="I16">
        <v>29</v>
      </c>
      <c r="J16">
        <v>225</v>
      </c>
      <c r="K16" s="95">
        <f t="shared" si="2"/>
        <v>386</v>
      </c>
      <c r="L16" s="39">
        <v>127507.304</v>
      </c>
      <c r="M16" s="39">
        <v>23527.692500000001</v>
      </c>
      <c r="N16" s="39">
        <v>155468.26699999999</v>
      </c>
      <c r="O16" s="98">
        <f t="shared" si="3"/>
        <v>306503.2635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7</v>
      </c>
      <c r="D17" s="73">
        <v>6</v>
      </c>
      <c r="E17" s="73">
        <v>49</v>
      </c>
      <c r="F17" s="95">
        <f t="shared" si="0"/>
        <v>62</v>
      </c>
      <c r="G17" s="129">
        <f t="shared" si="1"/>
        <v>3.3981912852836392E-3</v>
      </c>
      <c r="H17" s="4">
        <v>6</v>
      </c>
      <c r="I17">
        <v>4</v>
      </c>
      <c r="J17">
        <v>30</v>
      </c>
      <c r="K17" s="95">
        <f t="shared" si="2"/>
        <v>40</v>
      </c>
      <c r="L17" s="39">
        <v>1099.3775000000001</v>
      </c>
      <c r="M17" s="39">
        <v>1062.50083</v>
      </c>
      <c r="N17" s="39">
        <v>9432.8541700000005</v>
      </c>
      <c r="O17" s="98">
        <f t="shared" si="3"/>
        <v>11594.7325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354</v>
      </c>
      <c r="D18" s="73">
        <v>136</v>
      </c>
      <c r="E18" s="73">
        <v>904</v>
      </c>
      <c r="F18" s="95">
        <f t="shared" si="0"/>
        <v>1394</v>
      </c>
      <c r="G18" s="129">
        <f t="shared" si="1"/>
        <v>7.6404494382022473E-2</v>
      </c>
      <c r="H18" s="4">
        <v>208</v>
      </c>
      <c r="I18">
        <v>78</v>
      </c>
      <c r="J18">
        <v>529</v>
      </c>
      <c r="K18" s="95">
        <f t="shared" si="2"/>
        <v>815</v>
      </c>
      <c r="L18" s="39">
        <v>167183.65100000001</v>
      </c>
      <c r="M18" s="39">
        <v>56102.973299999998</v>
      </c>
      <c r="N18" s="39">
        <v>305925.17599999998</v>
      </c>
      <c r="O18" s="98">
        <f t="shared" si="3"/>
        <v>529211.8003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1071</v>
      </c>
      <c r="D19" s="73">
        <v>199</v>
      </c>
      <c r="E19" s="73">
        <v>1391</v>
      </c>
      <c r="F19" s="95">
        <f t="shared" si="0"/>
        <v>2661</v>
      </c>
      <c r="G19" s="129">
        <f t="shared" si="1"/>
        <v>0.14584817758289942</v>
      </c>
      <c r="H19" s="4">
        <v>612</v>
      </c>
      <c r="I19">
        <v>115</v>
      </c>
      <c r="J19">
        <v>828</v>
      </c>
      <c r="K19" s="95">
        <f t="shared" si="2"/>
        <v>1555</v>
      </c>
      <c r="L19" s="39">
        <v>501067.73200000002</v>
      </c>
      <c r="M19" s="39">
        <v>64724.855000000003</v>
      </c>
      <c r="N19" s="39">
        <v>475111.49800000002</v>
      </c>
      <c r="O19" s="98">
        <f t="shared" si="3"/>
        <v>1040904.0850000001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13</v>
      </c>
      <c r="D20" s="73">
        <v>0</v>
      </c>
      <c r="E20" s="73">
        <v>45</v>
      </c>
      <c r="F20" s="95">
        <f t="shared" si="0"/>
        <v>58</v>
      </c>
      <c r="G20" s="129">
        <f t="shared" si="1"/>
        <v>3.178953137845985E-3</v>
      </c>
      <c r="H20" s="4">
        <v>5</v>
      </c>
      <c r="I20">
        <v>0</v>
      </c>
      <c r="J20">
        <v>31</v>
      </c>
      <c r="K20" s="95">
        <f t="shared" si="2"/>
        <v>36</v>
      </c>
      <c r="L20" s="39">
        <v>4325.41417</v>
      </c>
      <c r="M20" s="39">
        <v>0</v>
      </c>
      <c r="N20" s="39">
        <v>11767.502500000001</v>
      </c>
      <c r="O20" s="98">
        <f t="shared" si="3"/>
        <v>16092.916670000001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77</v>
      </c>
      <c r="D21" s="73">
        <v>44</v>
      </c>
      <c r="E21" s="73">
        <v>157</v>
      </c>
      <c r="F21" s="95">
        <f t="shared" si="0"/>
        <v>278</v>
      </c>
      <c r="G21" s="129">
        <f t="shared" si="1"/>
        <v>1.5237051246916964E-2</v>
      </c>
      <c r="H21" s="4">
        <v>34</v>
      </c>
      <c r="I21">
        <v>21</v>
      </c>
      <c r="J21">
        <v>89</v>
      </c>
      <c r="K21" s="95">
        <f t="shared" si="2"/>
        <v>144</v>
      </c>
      <c r="L21" s="39">
        <v>20777.195800000001</v>
      </c>
      <c r="M21" s="39">
        <v>8790.0258300000005</v>
      </c>
      <c r="N21" s="39">
        <v>30363.2333</v>
      </c>
      <c r="O21" s="98">
        <f t="shared" si="3"/>
        <v>59930.45493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58</v>
      </c>
      <c r="D22" s="73">
        <v>33</v>
      </c>
      <c r="E22" s="73">
        <v>244</v>
      </c>
      <c r="F22" s="95">
        <f t="shared" si="0"/>
        <v>335</v>
      </c>
      <c r="G22" s="129">
        <f t="shared" si="1"/>
        <v>1.8361194847903536E-2</v>
      </c>
      <c r="H22" s="4">
        <v>34</v>
      </c>
      <c r="I22">
        <v>16</v>
      </c>
      <c r="J22">
        <v>140</v>
      </c>
      <c r="K22" s="95">
        <f t="shared" si="2"/>
        <v>190</v>
      </c>
      <c r="L22" s="39">
        <v>15866.976699999999</v>
      </c>
      <c r="M22" s="39">
        <v>6979.26667</v>
      </c>
      <c r="N22" s="39">
        <v>62112.981699999997</v>
      </c>
      <c r="O22" s="98">
        <f t="shared" si="3"/>
        <v>84959.22507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11</v>
      </c>
      <c r="D23" s="73">
        <v>1</v>
      </c>
      <c r="E23" s="73">
        <v>121</v>
      </c>
      <c r="F23" s="95">
        <f t="shared" si="0"/>
        <v>133</v>
      </c>
      <c r="G23" s="129">
        <f t="shared" si="1"/>
        <v>7.2896684023020008E-3</v>
      </c>
      <c r="H23" s="4">
        <v>4</v>
      </c>
      <c r="I23">
        <v>1</v>
      </c>
      <c r="J23">
        <v>84</v>
      </c>
      <c r="K23" s="95">
        <f t="shared" si="2"/>
        <v>89</v>
      </c>
      <c r="L23" s="39">
        <v>3322.4425000000001</v>
      </c>
      <c r="M23" s="39">
        <v>374.83333299999998</v>
      </c>
      <c r="N23" s="39">
        <v>31802.008300000001</v>
      </c>
      <c r="O23" s="98">
        <f t="shared" si="3"/>
        <v>35499.284133000001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70</v>
      </c>
      <c r="D24" s="73">
        <v>45</v>
      </c>
      <c r="E24" s="73">
        <v>282</v>
      </c>
      <c r="F24" s="95">
        <f t="shared" si="0"/>
        <v>397</v>
      </c>
      <c r="G24" s="129">
        <f t="shared" si="1"/>
        <v>2.1759386133187175E-2</v>
      </c>
      <c r="H24" s="4">
        <v>40</v>
      </c>
      <c r="I24">
        <v>25</v>
      </c>
      <c r="J24">
        <v>175</v>
      </c>
      <c r="K24" s="95">
        <f t="shared" si="2"/>
        <v>240</v>
      </c>
      <c r="L24" s="39">
        <v>16633.738300000001</v>
      </c>
      <c r="M24" s="39">
        <v>8861.9483299999993</v>
      </c>
      <c r="N24" s="39">
        <v>61792.715799999998</v>
      </c>
      <c r="O24" s="98">
        <f t="shared" si="3"/>
        <v>87288.402430000002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96</v>
      </c>
      <c r="D25" s="73">
        <v>56</v>
      </c>
      <c r="E25" s="73">
        <v>360</v>
      </c>
      <c r="F25" s="95">
        <f t="shared" si="0"/>
        <v>512</v>
      </c>
      <c r="G25" s="129">
        <f t="shared" si="1"/>
        <v>2.806248287201973E-2</v>
      </c>
      <c r="H25" s="4">
        <v>50</v>
      </c>
      <c r="I25">
        <v>37</v>
      </c>
      <c r="J25">
        <v>234</v>
      </c>
      <c r="K25" s="95">
        <f t="shared" si="2"/>
        <v>321</v>
      </c>
      <c r="L25" s="39">
        <v>27258.324199999999</v>
      </c>
      <c r="M25" s="39">
        <v>13670.1283</v>
      </c>
      <c r="N25" s="39">
        <v>76859.325800000006</v>
      </c>
      <c r="O25" s="98">
        <f t="shared" si="3"/>
        <v>117787.77830000001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5</v>
      </c>
      <c r="D26" s="73">
        <v>1</v>
      </c>
      <c r="E26" s="73">
        <v>172</v>
      </c>
      <c r="F26" s="95">
        <f t="shared" si="0"/>
        <v>178</v>
      </c>
      <c r="G26" s="129">
        <f t="shared" si="1"/>
        <v>9.7560975609756097E-3</v>
      </c>
      <c r="H26" s="4">
        <v>4</v>
      </c>
      <c r="I26">
        <v>0</v>
      </c>
      <c r="J26">
        <v>107</v>
      </c>
      <c r="K26" s="95">
        <f t="shared" si="2"/>
        <v>111</v>
      </c>
      <c r="L26" s="39">
        <v>648.38583300000005</v>
      </c>
      <c r="M26" s="39">
        <v>231.79</v>
      </c>
      <c r="N26" s="39">
        <v>40866.659200000002</v>
      </c>
      <c r="O26" s="98">
        <f t="shared" si="3"/>
        <v>41746.835033000003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3059</v>
      </c>
      <c r="D27" s="73">
        <v>859</v>
      </c>
      <c r="E27" s="73">
        <v>1332</v>
      </c>
      <c r="F27" s="95">
        <f t="shared" si="0"/>
        <v>5250</v>
      </c>
      <c r="G27" s="129">
        <f t="shared" si="1"/>
        <v>0.28775006851192109</v>
      </c>
      <c r="H27" s="4">
        <v>1816</v>
      </c>
      <c r="I27">
        <v>504</v>
      </c>
      <c r="J27">
        <v>821</v>
      </c>
      <c r="K27" s="95">
        <f t="shared" si="2"/>
        <v>3141</v>
      </c>
      <c r="L27" s="39">
        <v>1213721.28</v>
      </c>
      <c r="M27" s="39">
        <v>290923.891</v>
      </c>
      <c r="N27" s="39">
        <v>406924.473</v>
      </c>
      <c r="O27" s="98">
        <f t="shared" si="3"/>
        <v>1911569.6440000001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6544</v>
      </c>
      <c r="D28" s="103">
        <f>SUM(D4:D27)</f>
        <v>2100</v>
      </c>
      <c r="E28" s="103">
        <f>SUM(E4:E27)</f>
        <v>9601</v>
      </c>
      <c r="F28" s="104">
        <f>SUM(F4:F27)</f>
        <v>18245</v>
      </c>
      <c r="G28" s="103"/>
      <c r="H28" s="130">
        <f t="shared" ref="H28:O28" si="4">SUM(H4:H27)</f>
        <v>3790</v>
      </c>
      <c r="I28" s="103">
        <f>SUM(I4:I27)</f>
        <v>1216</v>
      </c>
      <c r="J28" s="103">
        <f t="shared" si="4"/>
        <v>5831</v>
      </c>
      <c r="K28" s="104">
        <f t="shared" si="4"/>
        <v>10837</v>
      </c>
      <c r="L28" s="105">
        <f t="shared" si="4"/>
        <v>2639534.435203</v>
      </c>
      <c r="M28" s="105">
        <f t="shared" si="4"/>
        <v>687231.74019599985</v>
      </c>
      <c r="N28" s="105">
        <f t="shared" si="4"/>
        <v>2891528.4551999997</v>
      </c>
      <c r="O28" s="106">
        <f t="shared" si="4"/>
        <v>6218294.6305990005</v>
      </c>
    </row>
    <row r="32" spans="1:17" x14ac:dyDescent="0.2">
      <c r="D32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P1" sqref="P1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124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48</v>
      </c>
      <c r="D4" s="73">
        <v>47</v>
      </c>
      <c r="E4" s="73">
        <v>190</v>
      </c>
      <c r="F4" s="95">
        <f t="shared" ref="F4:F27" si="0">SUM(C4:E4)</f>
        <v>285</v>
      </c>
      <c r="G4" s="129">
        <f>F4/F$28</f>
        <v>1.5805235137533274E-2</v>
      </c>
      <c r="H4" s="6">
        <v>27</v>
      </c>
      <c r="I4">
        <v>27</v>
      </c>
      <c r="J4">
        <v>117</v>
      </c>
      <c r="K4" s="95">
        <f t="shared" ref="K4:K27" si="1">SUM(H4:J4)</f>
        <v>171</v>
      </c>
      <c r="L4" s="39">
        <v>10239.352500000001</v>
      </c>
      <c r="M4" s="39">
        <v>11143.7842</v>
      </c>
      <c r="N4" s="39">
        <v>37632.020799999998</v>
      </c>
      <c r="O4" s="98">
        <f t="shared" ref="O4:O27" si="2">SUM(L4:N4)</f>
        <v>59015.157500000001</v>
      </c>
      <c r="P4" s="128"/>
      <c r="Q4" s="122"/>
    </row>
    <row r="5" spans="1:21" x14ac:dyDescent="0.2">
      <c r="A5" s="4">
        <v>2</v>
      </c>
      <c r="B5" s="15" t="s">
        <v>5</v>
      </c>
      <c r="C5" s="73">
        <v>122</v>
      </c>
      <c r="D5" s="73">
        <v>56</v>
      </c>
      <c r="E5" s="73">
        <v>295</v>
      </c>
      <c r="F5" s="95">
        <f t="shared" si="0"/>
        <v>473</v>
      </c>
      <c r="G5" s="129">
        <f t="shared" ref="G5:G27" si="3">F5/F$28</f>
        <v>2.6231144631765749E-2</v>
      </c>
      <c r="H5" s="4">
        <v>60</v>
      </c>
      <c r="I5">
        <v>32</v>
      </c>
      <c r="J5">
        <v>178</v>
      </c>
      <c r="K5" s="95">
        <f t="shared" si="1"/>
        <v>270</v>
      </c>
      <c r="L5" s="39">
        <v>42509.263299999999</v>
      </c>
      <c r="M5" s="39">
        <v>16092.136699999999</v>
      </c>
      <c r="N5" s="39">
        <v>86660.177500000005</v>
      </c>
      <c r="O5" s="98">
        <f t="shared" si="2"/>
        <v>145261.57750000001</v>
      </c>
      <c r="P5" s="128"/>
      <c r="Q5" s="122"/>
    </row>
    <row r="6" spans="1:21" x14ac:dyDescent="0.2">
      <c r="A6" s="4">
        <v>3</v>
      </c>
      <c r="B6" s="15" t="s">
        <v>6</v>
      </c>
      <c r="C6" s="73">
        <v>835</v>
      </c>
      <c r="D6" s="73">
        <v>279</v>
      </c>
      <c r="E6" s="73">
        <v>1626</v>
      </c>
      <c r="F6" s="95">
        <f t="shared" si="0"/>
        <v>2740</v>
      </c>
      <c r="G6" s="129">
        <f t="shared" si="3"/>
        <v>0.15195208518189884</v>
      </c>
      <c r="H6" s="4">
        <v>473</v>
      </c>
      <c r="I6">
        <v>168</v>
      </c>
      <c r="J6">
        <v>982</v>
      </c>
      <c r="K6" s="95">
        <f t="shared" si="1"/>
        <v>1623</v>
      </c>
      <c r="L6" s="39">
        <v>341700.87199999997</v>
      </c>
      <c r="M6" s="39">
        <v>101781.81</v>
      </c>
      <c r="N6" s="39">
        <v>551515.73800000001</v>
      </c>
      <c r="O6" s="98">
        <f t="shared" si="2"/>
        <v>994998.41999999993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36</v>
      </c>
      <c r="D7" s="73">
        <v>17</v>
      </c>
      <c r="E7" s="73">
        <v>184</v>
      </c>
      <c r="F7" s="95">
        <f t="shared" si="0"/>
        <v>237</v>
      </c>
      <c r="G7" s="129">
        <f t="shared" si="3"/>
        <v>1.3143300798580301E-2</v>
      </c>
      <c r="H7" s="4">
        <v>20</v>
      </c>
      <c r="I7">
        <v>9</v>
      </c>
      <c r="J7">
        <v>110</v>
      </c>
      <c r="K7" s="95">
        <f t="shared" si="1"/>
        <v>139</v>
      </c>
      <c r="L7" s="39">
        <v>12544.8267</v>
      </c>
      <c r="M7" s="39">
        <v>6251.48333</v>
      </c>
      <c r="N7" s="39">
        <v>52421.113299999997</v>
      </c>
      <c r="O7" s="98">
        <f t="shared" si="2"/>
        <v>71217.423329999991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26</v>
      </c>
      <c r="D8" s="73">
        <v>12</v>
      </c>
      <c r="E8" s="73">
        <v>156</v>
      </c>
      <c r="F8" s="95">
        <f t="shared" si="0"/>
        <v>194</v>
      </c>
      <c r="G8" s="129">
        <f t="shared" si="3"/>
        <v>1.0758651286601598E-2</v>
      </c>
      <c r="H8" s="4">
        <v>15</v>
      </c>
      <c r="I8">
        <v>8</v>
      </c>
      <c r="J8">
        <v>99</v>
      </c>
      <c r="K8" s="95">
        <f t="shared" si="1"/>
        <v>122</v>
      </c>
      <c r="L8" s="39">
        <v>6338.6158299999997</v>
      </c>
      <c r="M8" s="39">
        <v>2272.7358300000001</v>
      </c>
      <c r="N8" s="39">
        <v>31831.962500000001</v>
      </c>
      <c r="O8" s="98">
        <f t="shared" si="2"/>
        <v>40443.314160000002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28</v>
      </c>
      <c r="D9" s="73">
        <v>28</v>
      </c>
      <c r="E9" s="73">
        <v>270</v>
      </c>
      <c r="F9" s="95">
        <f t="shared" si="0"/>
        <v>326</v>
      </c>
      <c r="G9" s="129">
        <f t="shared" si="3"/>
        <v>1.8078970718722272E-2</v>
      </c>
      <c r="H9" s="4">
        <v>15</v>
      </c>
      <c r="I9">
        <v>20</v>
      </c>
      <c r="J9">
        <v>173</v>
      </c>
      <c r="K9" s="95">
        <f t="shared" si="1"/>
        <v>208</v>
      </c>
      <c r="L9" s="39">
        <v>8880.0833299999995</v>
      </c>
      <c r="M9" s="39">
        <v>9818.8349999999991</v>
      </c>
      <c r="N9" s="39">
        <v>81378.949200000003</v>
      </c>
      <c r="O9" s="98">
        <f t="shared" si="2"/>
        <v>100077.86753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82</v>
      </c>
      <c r="D10" s="73">
        <v>37</v>
      </c>
      <c r="E10" s="73">
        <v>201</v>
      </c>
      <c r="F10" s="95">
        <f t="shared" si="0"/>
        <v>320</v>
      </c>
      <c r="G10" s="129">
        <f t="shared" si="3"/>
        <v>1.774622892635315E-2</v>
      </c>
      <c r="H10" s="4">
        <v>50</v>
      </c>
      <c r="I10">
        <v>20</v>
      </c>
      <c r="J10">
        <v>112</v>
      </c>
      <c r="K10" s="95">
        <f t="shared" si="1"/>
        <v>182</v>
      </c>
      <c r="L10" s="39">
        <v>28732.361700000001</v>
      </c>
      <c r="M10" s="39">
        <v>13170.245800000001</v>
      </c>
      <c r="N10" s="39">
        <v>52499.828300000001</v>
      </c>
      <c r="O10" s="98">
        <f t="shared" si="2"/>
        <v>94402.435800000007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121</v>
      </c>
      <c r="D11" s="73">
        <v>12</v>
      </c>
      <c r="E11" s="73">
        <v>368</v>
      </c>
      <c r="F11" s="95">
        <f t="shared" si="0"/>
        <v>501</v>
      </c>
      <c r="G11" s="129">
        <f t="shared" si="3"/>
        <v>2.7783939662821649E-2</v>
      </c>
      <c r="H11" s="4">
        <v>71</v>
      </c>
      <c r="I11">
        <v>5</v>
      </c>
      <c r="J11">
        <v>237</v>
      </c>
      <c r="K11" s="95">
        <f t="shared" si="1"/>
        <v>313</v>
      </c>
      <c r="L11" s="39">
        <v>47306.122499999998</v>
      </c>
      <c r="M11" s="39">
        <v>3055.9316699999999</v>
      </c>
      <c r="N11" s="39">
        <v>124083.007</v>
      </c>
      <c r="O11" s="98">
        <f t="shared" si="2"/>
        <v>174445.06117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23</v>
      </c>
      <c r="D12" s="73">
        <v>17</v>
      </c>
      <c r="E12" s="73">
        <v>172</v>
      </c>
      <c r="F12" s="95">
        <f t="shared" si="0"/>
        <v>212</v>
      </c>
      <c r="G12" s="129">
        <f t="shared" si="3"/>
        <v>1.1756876663708962E-2</v>
      </c>
      <c r="H12" s="4">
        <v>11</v>
      </c>
      <c r="I12">
        <v>9</v>
      </c>
      <c r="J12">
        <v>110</v>
      </c>
      <c r="K12" s="95">
        <f t="shared" si="1"/>
        <v>130</v>
      </c>
      <c r="L12" s="39">
        <v>6264.6133300000001</v>
      </c>
      <c r="M12" s="39">
        <v>3800.355</v>
      </c>
      <c r="N12" s="39">
        <v>38845.592499999999</v>
      </c>
      <c r="O12" s="98">
        <f t="shared" si="2"/>
        <v>48910.560830000002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72</v>
      </c>
      <c r="D13" s="73">
        <v>46</v>
      </c>
      <c r="E13" s="73">
        <v>243</v>
      </c>
      <c r="F13" s="95">
        <f t="shared" si="0"/>
        <v>361</v>
      </c>
      <c r="G13" s="129">
        <f t="shared" si="3"/>
        <v>2.0019964507542148E-2</v>
      </c>
      <c r="H13" s="4">
        <v>42</v>
      </c>
      <c r="I13">
        <v>27</v>
      </c>
      <c r="J13">
        <v>146</v>
      </c>
      <c r="K13" s="95">
        <f t="shared" si="1"/>
        <v>215</v>
      </c>
      <c r="L13" s="39">
        <v>20822.197499999998</v>
      </c>
      <c r="M13" s="39">
        <v>11834.81</v>
      </c>
      <c r="N13" s="39">
        <v>61472.254999999997</v>
      </c>
      <c r="O13" s="98">
        <f t="shared" si="2"/>
        <v>94129.262499999997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1</v>
      </c>
      <c r="D14" s="73">
        <v>5</v>
      </c>
      <c r="E14" s="73">
        <v>23</v>
      </c>
      <c r="F14" s="95">
        <f t="shared" si="0"/>
        <v>29</v>
      </c>
      <c r="G14" s="129">
        <f t="shared" si="3"/>
        <v>1.6082519964507542E-3</v>
      </c>
      <c r="H14" s="4">
        <v>1</v>
      </c>
      <c r="I14">
        <v>3</v>
      </c>
      <c r="J14">
        <v>18</v>
      </c>
      <c r="K14" s="95">
        <f t="shared" si="1"/>
        <v>22</v>
      </c>
      <c r="L14" s="39">
        <v>123.716667</v>
      </c>
      <c r="M14" s="39">
        <v>931.84</v>
      </c>
      <c r="N14" s="39">
        <v>3372.27583</v>
      </c>
      <c r="O14" s="98">
        <f t="shared" si="2"/>
        <v>4427.8324970000003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99</v>
      </c>
      <c r="D15" s="73">
        <v>63</v>
      </c>
      <c r="E15" s="73">
        <v>403</v>
      </c>
      <c r="F15" s="95">
        <f t="shared" si="0"/>
        <v>565</v>
      </c>
      <c r="G15" s="129">
        <f t="shared" si="3"/>
        <v>3.1333185448092278E-2</v>
      </c>
      <c r="H15" s="4">
        <v>60</v>
      </c>
      <c r="I15">
        <v>35</v>
      </c>
      <c r="J15">
        <v>243</v>
      </c>
      <c r="K15" s="95">
        <f t="shared" si="1"/>
        <v>338</v>
      </c>
      <c r="L15" s="39">
        <v>37433.738299999997</v>
      </c>
      <c r="M15" s="39">
        <v>17949.23</v>
      </c>
      <c r="N15" s="39">
        <v>113215.787</v>
      </c>
      <c r="O15" s="98">
        <f t="shared" si="2"/>
        <v>168598.75529999999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234</v>
      </c>
      <c r="D16" s="73">
        <v>39</v>
      </c>
      <c r="E16" s="73">
        <v>394</v>
      </c>
      <c r="F16" s="95">
        <f t="shared" si="0"/>
        <v>667</v>
      </c>
      <c r="G16" s="129">
        <f t="shared" si="3"/>
        <v>3.6989795918367346E-2</v>
      </c>
      <c r="H16" s="4">
        <v>135</v>
      </c>
      <c r="I16">
        <v>25</v>
      </c>
      <c r="J16">
        <v>230</v>
      </c>
      <c r="K16" s="95">
        <f t="shared" si="1"/>
        <v>390</v>
      </c>
      <c r="L16" s="39">
        <v>133330.329</v>
      </c>
      <c r="M16" s="39">
        <v>21079.976699999999</v>
      </c>
      <c r="N16" s="39">
        <v>169535.383</v>
      </c>
      <c r="O16" s="98">
        <f t="shared" si="2"/>
        <v>323945.6887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7</v>
      </c>
      <c r="D17" s="73">
        <v>3</v>
      </c>
      <c r="E17" s="73">
        <v>46</v>
      </c>
      <c r="F17" s="95">
        <f t="shared" si="0"/>
        <v>56</v>
      </c>
      <c r="G17" s="129">
        <f t="shared" si="3"/>
        <v>3.105590062111801E-3</v>
      </c>
      <c r="H17" s="4">
        <v>6</v>
      </c>
      <c r="I17">
        <v>2</v>
      </c>
      <c r="J17">
        <v>28</v>
      </c>
      <c r="K17" s="95">
        <f t="shared" si="1"/>
        <v>36</v>
      </c>
      <c r="L17" s="39">
        <v>1677.1624999999999</v>
      </c>
      <c r="M17" s="39">
        <v>664.86333300000001</v>
      </c>
      <c r="N17" s="39">
        <v>9926.3558300000004</v>
      </c>
      <c r="O17" s="98">
        <f t="shared" si="2"/>
        <v>12268.381663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364</v>
      </c>
      <c r="D18" s="73">
        <v>115</v>
      </c>
      <c r="E18" s="73">
        <v>914</v>
      </c>
      <c r="F18" s="95">
        <f t="shared" si="0"/>
        <v>1393</v>
      </c>
      <c r="G18" s="129">
        <f t="shared" si="3"/>
        <v>7.7251552795031056E-2</v>
      </c>
      <c r="H18" s="4">
        <v>207</v>
      </c>
      <c r="I18">
        <v>66</v>
      </c>
      <c r="J18">
        <v>540</v>
      </c>
      <c r="K18" s="95">
        <f t="shared" si="1"/>
        <v>813</v>
      </c>
      <c r="L18" s="39">
        <v>190435.78700000001</v>
      </c>
      <c r="M18" s="39">
        <v>53420.921699999999</v>
      </c>
      <c r="N18" s="39">
        <v>317266.20199999999</v>
      </c>
      <c r="O18" s="98">
        <f t="shared" si="2"/>
        <v>561122.91070000001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1067</v>
      </c>
      <c r="D19" s="73">
        <v>202</v>
      </c>
      <c r="E19" s="73">
        <v>1370</v>
      </c>
      <c r="F19" s="95">
        <f t="shared" si="0"/>
        <v>2639</v>
      </c>
      <c r="G19" s="129">
        <f t="shared" si="3"/>
        <v>0.14635093167701863</v>
      </c>
      <c r="H19" s="4">
        <v>601</v>
      </c>
      <c r="I19">
        <v>111</v>
      </c>
      <c r="J19">
        <v>821</v>
      </c>
      <c r="K19" s="95">
        <f t="shared" si="1"/>
        <v>1533</v>
      </c>
      <c r="L19" s="39">
        <v>501137.53100000002</v>
      </c>
      <c r="M19" s="39">
        <v>70121.848299999998</v>
      </c>
      <c r="N19" s="39">
        <v>473977.05300000001</v>
      </c>
      <c r="O19" s="98">
        <f t="shared" si="2"/>
        <v>1045236.4323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15</v>
      </c>
      <c r="E20" s="73">
        <v>44</v>
      </c>
      <c r="F20" s="95">
        <f t="shared" si="0"/>
        <v>59</v>
      </c>
      <c r="G20" s="129">
        <f t="shared" si="3"/>
        <v>3.2719609582963619E-3</v>
      </c>
      <c r="H20" s="4">
        <v>7</v>
      </c>
      <c r="I20">
        <v>0</v>
      </c>
      <c r="J20">
        <v>28</v>
      </c>
      <c r="K20" s="95">
        <f t="shared" si="1"/>
        <v>35</v>
      </c>
      <c r="L20" s="39">
        <v>4851.6108299999996</v>
      </c>
      <c r="M20" s="39">
        <v>0</v>
      </c>
      <c r="N20" s="39">
        <v>11222.445</v>
      </c>
      <c r="O20" s="98">
        <f t="shared" si="2"/>
        <v>16074.055829999999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76</v>
      </c>
      <c r="D21" s="73">
        <v>43</v>
      </c>
      <c r="E21" s="73">
        <v>158</v>
      </c>
      <c r="F21" s="95">
        <f t="shared" si="0"/>
        <v>277</v>
      </c>
      <c r="G21" s="129">
        <f t="shared" si="3"/>
        <v>1.5361579414374445E-2</v>
      </c>
      <c r="H21" s="4">
        <v>35</v>
      </c>
      <c r="I21">
        <v>20</v>
      </c>
      <c r="J21">
        <v>90</v>
      </c>
      <c r="K21" s="95">
        <f t="shared" si="1"/>
        <v>145</v>
      </c>
      <c r="L21" s="39">
        <v>20731.7392</v>
      </c>
      <c r="M21" s="39">
        <v>8487.8624999999993</v>
      </c>
      <c r="N21" s="39">
        <v>31466.055799999998</v>
      </c>
      <c r="O21" s="98">
        <f t="shared" si="2"/>
        <v>60685.657500000001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49</v>
      </c>
      <c r="D22" s="73">
        <v>35</v>
      </c>
      <c r="E22" s="73">
        <v>241</v>
      </c>
      <c r="F22" s="95">
        <f t="shared" si="0"/>
        <v>325</v>
      </c>
      <c r="G22" s="129">
        <f t="shared" si="3"/>
        <v>1.8023513753327419E-2</v>
      </c>
      <c r="H22" s="4">
        <v>29</v>
      </c>
      <c r="I22">
        <v>17</v>
      </c>
      <c r="J22">
        <v>137</v>
      </c>
      <c r="K22" s="95">
        <f t="shared" si="1"/>
        <v>183</v>
      </c>
      <c r="L22" s="39">
        <v>13788.103300000001</v>
      </c>
      <c r="M22" s="39">
        <v>7282.4591700000001</v>
      </c>
      <c r="N22" s="39">
        <v>62791.917500000003</v>
      </c>
      <c r="O22" s="98">
        <f t="shared" si="2"/>
        <v>83862.47997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11</v>
      </c>
      <c r="D23" s="73">
        <v>1</v>
      </c>
      <c r="E23" s="73">
        <v>117</v>
      </c>
      <c r="F23" s="95">
        <f t="shared" si="0"/>
        <v>129</v>
      </c>
      <c r="G23" s="129">
        <f t="shared" si="3"/>
        <v>7.1539485359361134E-3</v>
      </c>
      <c r="H23" s="4">
        <v>4</v>
      </c>
      <c r="I23">
        <v>1</v>
      </c>
      <c r="J23">
        <v>85</v>
      </c>
      <c r="K23" s="95">
        <f t="shared" si="1"/>
        <v>90</v>
      </c>
      <c r="L23" s="39">
        <v>3634.41</v>
      </c>
      <c r="M23" s="39">
        <v>407.755833</v>
      </c>
      <c r="N23" s="39">
        <v>32578.52</v>
      </c>
      <c r="O23" s="98">
        <f t="shared" si="2"/>
        <v>36620.685833000003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64</v>
      </c>
      <c r="D24" s="73">
        <v>41</v>
      </c>
      <c r="E24" s="73">
        <v>299</v>
      </c>
      <c r="F24" s="95">
        <f t="shared" si="0"/>
        <v>404</v>
      </c>
      <c r="G24" s="129">
        <f t="shared" si="3"/>
        <v>2.2404614019520853E-2</v>
      </c>
      <c r="H24" s="4">
        <v>37</v>
      </c>
      <c r="I24">
        <v>22</v>
      </c>
      <c r="J24">
        <v>184</v>
      </c>
      <c r="K24" s="95">
        <f t="shared" si="1"/>
        <v>243</v>
      </c>
      <c r="L24" s="39">
        <v>17873.125800000002</v>
      </c>
      <c r="M24" s="39">
        <v>8208.4058299999997</v>
      </c>
      <c r="N24" s="39">
        <v>66647.934200000003</v>
      </c>
      <c r="O24" s="98">
        <f t="shared" si="2"/>
        <v>92729.465830000001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102</v>
      </c>
      <c r="D25" s="73">
        <v>69</v>
      </c>
      <c r="E25" s="73">
        <v>354</v>
      </c>
      <c r="F25" s="95">
        <f t="shared" si="0"/>
        <v>525</v>
      </c>
      <c r="G25" s="129">
        <f t="shared" si="3"/>
        <v>2.9114906832298136E-2</v>
      </c>
      <c r="H25" s="4">
        <v>52</v>
      </c>
      <c r="I25">
        <v>41</v>
      </c>
      <c r="J25">
        <v>233</v>
      </c>
      <c r="K25" s="95">
        <f t="shared" si="1"/>
        <v>326</v>
      </c>
      <c r="L25" s="39">
        <v>27455.3717</v>
      </c>
      <c r="M25" s="39">
        <v>15211.6358</v>
      </c>
      <c r="N25" s="39">
        <v>76441.083299999998</v>
      </c>
      <c r="O25" s="98">
        <f t="shared" si="2"/>
        <v>119108.09080000001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2</v>
      </c>
      <c r="D26" s="73">
        <v>1</v>
      </c>
      <c r="E26" s="73">
        <v>170</v>
      </c>
      <c r="F26" s="95">
        <f t="shared" si="0"/>
        <v>173</v>
      </c>
      <c r="G26" s="129">
        <f t="shared" si="3"/>
        <v>9.5940550133096717E-3</v>
      </c>
      <c r="H26" s="4">
        <v>2</v>
      </c>
      <c r="I26">
        <v>0</v>
      </c>
      <c r="J26">
        <v>106</v>
      </c>
      <c r="K26" s="95">
        <f t="shared" si="1"/>
        <v>108</v>
      </c>
      <c r="L26" s="39">
        <v>722.496667</v>
      </c>
      <c r="M26" s="39">
        <v>231.79</v>
      </c>
      <c r="N26" s="39">
        <v>37163.565799999997</v>
      </c>
      <c r="O26" s="98">
        <f t="shared" si="2"/>
        <v>38117.852466999997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2993</v>
      </c>
      <c r="D27" s="73">
        <v>790</v>
      </c>
      <c r="E27" s="73">
        <v>1359</v>
      </c>
      <c r="F27" s="95">
        <f t="shared" si="0"/>
        <v>5142</v>
      </c>
      <c r="G27" s="129">
        <f t="shared" si="3"/>
        <v>0.28515971606033719</v>
      </c>
      <c r="H27" s="4">
        <v>1791</v>
      </c>
      <c r="I27">
        <v>475</v>
      </c>
      <c r="J27">
        <v>822</v>
      </c>
      <c r="K27" s="95">
        <f t="shared" si="1"/>
        <v>3088</v>
      </c>
      <c r="L27" s="39">
        <v>1239878.1499999999</v>
      </c>
      <c r="M27" s="39">
        <v>275854.59399999998</v>
      </c>
      <c r="N27" s="39">
        <v>429620.99900000001</v>
      </c>
      <c r="O27" s="98">
        <f t="shared" si="2"/>
        <v>1945353.743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6477</v>
      </c>
      <c r="D28" s="103">
        <f>SUM(D4:D27)</f>
        <v>1958</v>
      </c>
      <c r="E28" s="103">
        <f>SUM(E4:E27)</f>
        <v>9597</v>
      </c>
      <c r="F28" s="104">
        <f>SUM(F4:F27)</f>
        <v>18032</v>
      </c>
      <c r="G28" s="103"/>
      <c r="H28" s="130">
        <f t="shared" ref="H28:O28" si="4">SUM(H4:H27)</f>
        <v>3751</v>
      </c>
      <c r="I28" s="103">
        <f>SUM(I4:I27)</f>
        <v>1143</v>
      </c>
      <c r="J28" s="103">
        <f t="shared" si="4"/>
        <v>5829</v>
      </c>
      <c r="K28" s="104">
        <f t="shared" si="4"/>
        <v>10723</v>
      </c>
      <c r="L28" s="105">
        <f t="shared" si="4"/>
        <v>2718411.5806539999</v>
      </c>
      <c r="M28" s="105">
        <f t="shared" si="4"/>
        <v>659075.31069599988</v>
      </c>
      <c r="N28" s="105">
        <f t="shared" si="4"/>
        <v>2953566.2213599999</v>
      </c>
      <c r="O28" s="106">
        <f t="shared" si="4"/>
        <v>6331053.11271</v>
      </c>
    </row>
    <row r="32" spans="1:17" x14ac:dyDescent="0.2">
      <c r="D32" t="s">
        <v>112</v>
      </c>
    </row>
    <row r="34" spans="8:8" x14ac:dyDescent="0.2">
      <c r="H34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G3" sqref="G3:J3"/>
    </sheetView>
  </sheetViews>
  <sheetFormatPr defaultRowHeight="15" x14ac:dyDescent="0.2"/>
  <cols>
    <col min="1" max="1" width="4.109375" customWidth="1"/>
    <col min="2" max="2" width="11" customWidth="1"/>
    <col min="3" max="3" width="6.44140625" customWidth="1"/>
    <col min="4" max="4" width="6.88671875" customWidth="1"/>
    <col min="5" max="5" width="7.5546875" customWidth="1"/>
    <col min="6" max="6" width="7.6640625" customWidth="1"/>
    <col min="7" max="7" width="7.77734375" customWidth="1"/>
    <col min="8" max="8" width="6.88671875" customWidth="1"/>
    <col min="9" max="9" width="7.33203125" customWidth="1"/>
    <col min="11" max="11" width="11.109375" customWidth="1"/>
    <col min="12" max="12" width="11.6640625" customWidth="1"/>
    <col min="13" max="13" width="12" customWidth="1"/>
    <col min="14" max="14" width="11.44140625" customWidth="1"/>
  </cols>
  <sheetData>
    <row r="1" spans="1:14" ht="15.75" x14ac:dyDescent="0.25">
      <c r="D1" s="13" t="s">
        <v>39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36" t="s">
        <v>0</v>
      </c>
      <c r="L3" s="37" t="s">
        <v>1</v>
      </c>
      <c r="M3" s="37" t="s">
        <v>2</v>
      </c>
      <c r="N3" s="38" t="s">
        <v>3</v>
      </c>
    </row>
    <row r="4" spans="1:14" x14ac:dyDescent="0.2">
      <c r="A4" s="4">
        <v>1</v>
      </c>
      <c r="B4" s="15" t="s">
        <v>4</v>
      </c>
      <c r="C4">
        <v>33</v>
      </c>
      <c r="D4">
        <v>27</v>
      </c>
      <c r="E4">
        <v>429</v>
      </c>
      <c r="F4" s="22">
        <f t="shared" ref="F4:F27" si="0">SUM(C4:E4)</f>
        <v>489</v>
      </c>
      <c r="G4">
        <v>16</v>
      </c>
      <c r="H4">
        <v>14</v>
      </c>
      <c r="I4">
        <v>248</v>
      </c>
      <c r="J4" s="22">
        <f t="shared" ref="J4:J27" si="1">SUM(G4:I4)</f>
        <v>278</v>
      </c>
      <c r="K4">
        <v>7048.0041666666666</v>
      </c>
      <c r="L4" s="52">
        <v>6408.6749999999993</v>
      </c>
      <c r="M4" s="52">
        <v>97906.325833333351</v>
      </c>
      <c r="N4" s="44">
        <f t="shared" ref="N4:N27" si="2">SUM(K4:M4)</f>
        <v>111363.00500000002</v>
      </c>
    </row>
    <row r="5" spans="1:14" x14ac:dyDescent="0.2">
      <c r="A5" s="4">
        <v>2</v>
      </c>
      <c r="B5" s="15" t="s">
        <v>5</v>
      </c>
      <c r="C5">
        <v>111</v>
      </c>
      <c r="D5">
        <v>81</v>
      </c>
      <c r="E5">
        <v>643</v>
      </c>
      <c r="F5" s="22">
        <f t="shared" si="0"/>
        <v>835</v>
      </c>
      <c r="G5">
        <v>62</v>
      </c>
      <c r="H5">
        <v>34</v>
      </c>
      <c r="I5">
        <v>365</v>
      </c>
      <c r="J5" s="22">
        <f t="shared" si="1"/>
        <v>461</v>
      </c>
      <c r="K5" s="52">
        <v>37276.622500000005</v>
      </c>
      <c r="L5" s="52">
        <v>25612.925000000003</v>
      </c>
      <c r="M5" s="52">
        <v>200750.875</v>
      </c>
      <c r="N5" s="44">
        <f t="shared" si="2"/>
        <v>263640.42249999999</v>
      </c>
    </row>
    <row r="6" spans="1:14" x14ac:dyDescent="0.2">
      <c r="A6" s="4">
        <v>3</v>
      </c>
      <c r="B6" s="15" t="s">
        <v>6</v>
      </c>
      <c r="C6">
        <v>383</v>
      </c>
      <c r="D6">
        <v>185</v>
      </c>
      <c r="E6">
        <v>2607</v>
      </c>
      <c r="F6" s="22">
        <f t="shared" si="0"/>
        <v>3175</v>
      </c>
      <c r="G6">
        <v>220</v>
      </c>
      <c r="H6">
        <v>106</v>
      </c>
      <c r="I6">
        <v>1569</v>
      </c>
      <c r="J6" s="22">
        <f t="shared" si="1"/>
        <v>1895</v>
      </c>
      <c r="K6" s="52">
        <v>162727.17500000002</v>
      </c>
      <c r="L6" s="52">
        <v>74821.055833333332</v>
      </c>
      <c r="M6" s="52">
        <v>886107.06166666665</v>
      </c>
      <c r="N6" s="44">
        <f t="shared" si="2"/>
        <v>1123655.2925</v>
      </c>
    </row>
    <row r="7" spans="1:14" x14ac:dyDescent="0.2">
      <c r="A7" s="4">
        <v>4</v>
      </c>
      <c r="B7" s="15" t="s">
        <v>7</v>
      </c>
      <c r="C7">
        <v>46</v>
      </c>
      <c r="D7">
        <v>6</v>
      </c>
      <c r="E7">
        <v>347</v>
      </c>
      <c r="F7" s="22">
        <f t="shared" si="0"/>
        <v>399</v>
      </c>
      <c r="G7">
        <v>22</v>
      </c>
      <c r="H7">
        <v>4</v>
      </c>
      <c r="I7">
        <v>207</v>
      </c>
      <c r="J7" s="22">
        <f t="shared" si="1"/>
        <v>233</v>
      </c>
      <c r="K7" s="52">
        <v>15167.955833333333</v>
      </c>
      <c r="L7" s="52">
        <v>2852.2541666666662</v>
      </c>
      <c r="M7" s="52">
        <v>103777.25583333334</v>
      </c>
      <c r="N7" s="44">
        <f t="shared" si="2"/>
        <v>121797.46583333335</v>
      </c>
    </row>
    <row r="8" spans="1:14" x14ac:dyDescent="0.2">
      <c r="A8" s="4">
        <v>5</v>
      </c>
      <c r="B8" s="15" t="s">
        <v>8</v>
      </c>
      <c r="C8">
        <v>20</v>
      </c>
      <c r="D8">
        <v>6</v>
      </c>
      <c r="E8">
        <v>176</v>
      </c>
      <c r="F8" s="22">
        <f t="shared" si="0"/>
        <v>202</v>
      </c>
      <c r="G8">
        <v>9</v>
      </c>
      <c r="H8">
        <v>3</v>
      </c>
      <c r="I8">
        <v>98</v>
      </c>
      <c r="J8" s="22">
        <f t="shared" si="1"/>
        <v>110</v>
      </c>
      <c r="K8" s="52">
        <v>5749.1850000000004</v>
      </c>
      <c r="L8" s="52">
        <v>2081.3975</v>
      </c>
      <c r="M8" s="52">
        <v>41782.487499999996</v>
      </c>
      <c r="N8" s="44">
        <f t="shared" si="2"/>
        <v>49613.069999999992</v>
      </c>
    </row>
    <row r="9" spans="1:14" x14ac:dyDescent="0.2">
      <c r="A9" s="4">
        <v>6</v>
      </c>
      <c r="B9" s="15" t="s">
        <v>9</v>
      </c>
      <c r="C9">
        <v>30</v>
      </c>
      <c r="D9">
        <v>17</v>
      </c>
      <c r="E9">
        <v>455</v>
      </c>
      <c r="F9" s="22">
        <f t="shared" si="0"/>
        <v>502</v>
      </c>
      <c r="G9">
        <v>17</v>
      </c>
      <c r="H9">
        <v>9</v>
      </c>
      <c r="I9">
        <v>295</v>
      </c>
      <c r="J9" s="22">
        <f t="shared" si="1"/>
        <v>321</v>
      </c>
      <c r="K9" s="52">
        <v>13500.153333333334</v>
      </c>
      <c r="L9" s="52">
        <v>6914.5374999999995</v>
      </c>
      <c r="M9" s="52">
        <v>153539.95583333334</v>
      </c>
      <c r="N9" s="44">
        <f t="shared" si="2"/>
        <v>173954.64666666667</v>
      </c>
    </row>
    <row r="10" spans="1:14" x14ac:dyDescent="0.2">
      <c r="A10" s="4">
        <v>7</v>
      </c>
      <c r="B10" s="15" t="s">
        <v>10</v>
      </c>
      <c r="C10">
        <v>49</v>
      </c>
      <c r="D10">
        <v>35</v>
      </c>
      <c r="E10">
        <v>322</v>
      </c>
      <c r="F10" s="22">
        <f t="shared" si="0"/>
        <v>406</v>
      </c>
      <c r="G10">
        <v>29</v>
      </c>
      <c r="H10">
        <v>17</v>
      </c>
      <c r="I10">
        <v>173</v>
      </c>
      <c r="J10" s="22">
        <f t="shared" si="1"/>
        <v>219</v>
      </c>
      <c r="K10" s="52">
        <v>14304.755833333335</v>
      </c>
      <c r="L10" s="52">
        <v>11983.053333333335</v>
      </c>
      <c r="M10" s="52">
        <v>85799.133333333331</v>
      </c>
      <c r="N10" s="44">
        <f t="shared" si="2"/>
        <v>112086.9425</v>
      </c>
    </row>
    <row r="11" spans="1:14" x14ac:dyDescent="0.2">
      <c r="A11" s="4">
        <v>8</v>
      </c>
      <c r="B11" s="15" t="s">
        <v>11</v>
      </c>
      <c r="C11">
        <v>28</v>
      </c>
      <c r="D11">
        <v>6</v>
      </c>
      <c r="E11">
        <v>470</v>
      </c>
      <c r="F11" s="22">
        <f t="shared" si="0"/>
        <v>504</v>
      </c>
      <c r="G11">
        <v>10</v>
      </c>
      <c r="H11">
        <v>4</v>
      </c>
      <c r="I11">
        <v>289</v>
      </c>
      <c r="J11" s="22">
        <f t="shared" si="1"/>
        <v>303</v>
      </c>
      <c r="K11" s="52">
        <v>9715.2574999999997</v>
      </c>
      <c r="L11" s="52">
        <v>2649.8333333333335</v>
      </c>
      <c r="M11" s="52">
        <v>152545.06583333333</v>
      </c>
      <c r="N11" s="44">
        <f t="shared" si="2"/>
        <v>164910.15666666665</v>
      </c>
    </row>
    <row r="12" spans="1:14" x14ac:dyDescent="0.2">
      <c r="A12" s="4">
        <v>9</v>
      </c>
      <c r="B12" s="15" t="s">
        <v>12</v>
      </c>
      <c r="C12">
        <v>14</v>
      </c>
      <c r="D12">
        <v>26</v>
      </c>
      <c r="E12">
        <v>285</v>
      </c>
      <c r="F12" s="22">
        <f t="shared" si="0"/>
        <v>325</v>
      </c>
      <c r="G12">
        <v>6</v>
      </c>
      <c r="H12">
        <v>16</v>
      </c>
      <c r="I12">
        <v>186</v>
      </c>
      <c r="J12" s="22">
        <f t="shared" si="1"/>
        <v>208</v>
      </c>
      <c r="K12" s="52">
        <v>3142.3816666666667</v>
      </c>
      <c r="L12" s="52">
        <v>4972.4891666666663</v>
      </c>
      <c r="M12" s="52">
        <v>70493.052500000005</v>
      </c>
      <c r="N12" s="44">
        <f t="shared" si="2"/>
        <v>78607.92333333334</v>
      </c>
    </row>
    <row r="13" spans="1:14" x14ac:dyDescent="0.2">
      <c r="A13" s="4">
        <v>10</v>
      </c>
      <c r="B13" s="15" t="s">
        <v>13</v>
      </c>
      <c r="C13">
        <v>56</v>
      </c>
      <c r="D13">
        <v>21</v>
      </c>
      <c r="E13">
        <v>464</v>
      </c>
      <c r="F13" s="22">
        <f t="shared" si="0"/>
        <v>541</v>
      </c>
      <c r="G13">
        <v>33</v>
      </c>
      <c r="H13">
        <v>13</v>
      </c>
      <c r="I13">
        <v>289</v>
      </c>
      <c r="J13" s="22">
        <f t="shared" si="1"/>
        <v>335</v>
      </c>
      <c r="K13" s="52">
        <v>23598.943333333333</v>
      </c>
      <c r="L13" s="52">
        <v>7967.7216666666673</v>
      </c>
      <c r="M13" s="52">
        <v>153487.32749999998</v>
      </c>
      <c r="N13" s="44">
        <f t="shared" si="2"/>
        <v>185053.99249999999</v>
      </c>
    </row>
    <row r="14" spans="1:14" x14ac:dyDescent="0.2">
      <c r="A14" s="4">
        <v>11</v>
      </c>
      <c r="B14" s="15" t="s">
        <v>14</v>
      </c>
      <c r="C14">
        <v>2</v>
      </c>
      <c r="D14">
        <v>4</v>
      </c>
      <c r="E14">
        <v>90</v>
      </c>
      <c r="F14" s="22">
        <f t="shared" si="0"/>
        <v>96</v>
      </c>
      <c r="G14">
        <v>1</v>
      </c>
      <c r="H14">
        <v>2</v>
      </c>
      <c r="I14">
        <v>55</v>
      </c>
      <c r="J14" s="22">
        <f t="shared" si="1"/>
        <v>58</v>
      </c>
      <c r="K14" s="52">
        <v>220.02500000000001</v>
      </c>
      <c r="L14" s="52">
        <v>717.62166666666656</v>
      </c>
      <c r="M14" s="52">
        <v>16461.12</v>
      </c>
      <c r="N14" s="44">
        <f t="shared" si="2"/>
        <v>17398.766666666666</v>
      </c>
    </row>
    <row r="15" spans="1:14" x14ac:dyDescent="0.2">
      <c r="A15" s="4">
        <v>12</v>
      </c>
      <c r="B15" s="15" t="s">
        <v>15</v>
      </c>
      <c r="C15">
        <v>163</v>
      </c>
      <c r="D15">
        <v>44</v>
      </c>
      <c r="E15">
        <v>778</v>
      </c>
      <c r="F15" s="22">
        <f t="shared" si="0"/>
        <v>985</v>
      </c>
      <c r="G15">
        <v>85</v>
      </c>
      <c r="H15">
        <v>25</v>
      </c>
      <c r="I15">
        <v>465</v>
      </c>
      <c r="J15" s="22">
        <f t="shared" si="1"/>
        <v>575</v>
      </c>
      <c r="K15" s="52">
        <v>63822.828333333331</v>
      </c>
      <c r="L15" s="52">
        <v>19201.834166666667</v>
      </c>
      <c r="M15" s="52">
        <v>261825.37333333332</v>
      </c>
      <c r="N15" s="44">
        <f t="shared" si="2"/>
        <v>344850.03583333333</v>
      </c>
    </row>
    <row r="16" spans="1:14" x14ac:dyDescent="0.2">
      <c r="A16" s="4">
        <v>13</v>
      </c>
      <c r="B16" s="15" t="s">
        <v>16</v>
      </c>
      <c r="C16">
        <v>107</v>
      </c>
      <c r="D16">
        <v>70</v>
      </c>
      <c r="E16">
        <v>468</v>
      </c>
      <c r="F16" s="22">
        <f t="shared" si="0"/>
        <v>645</v>
      </c>
      <c r="G16">
        <v>60</v>
      </c>
      <c r="H16">
        <v>33</v>
      </c>
      <c r="I16">
        <v>270</v>
      </c>
      <c r="J16" s="22">
        <f t="shared" si="1"/>
        <v>363</v>
      </c>
      <c r="K16" s="52">
        <v>60526.104166666664</v>
      </c>
      <c r="L16" s="52">
        <v>36219.245833333334</v>
      </c>
      <c r="M16" s="52">
        <v>199765.1608333333</v>
      </c>
      <c r="N16" s="44">
        <f t="shared" si="2"/>
        <v>296510.5108333333</v>
      </c>
    </row>
    <row r="17" spans="1:14" x14ac:dyDescent="0.2">
      <c r="A17" s="4">
        <v>14</v>
      </c>
      <c r="B17" s="15" t="s">
        <v>17</v>
      </c>
      <c r="C17">
        <v>5</v>
      </c>
      <c r="D17">
        <v>5</v>
      </c>
      <c r="E17">
        <v>98</v>
      </c>
      <c r="F17" s="22">
        <f t="shared" si="0"/>
        <v>108</v>
      </c>
      <c r="G17">
        <v>3</v>
      </c>
      <c r="H17">
        <v>4</v>
      </c>
      <c r="I17">
        <v>57</v>
      </c>
      <c r="J17" s="22">
        <f t="shared" si="1"/>
        <v>64</v>
      </c>
      <c r="K17" s="52">
        <v>910.44416666666666</v>
      </c>
      <c r="L17" s="52">
        <v>1344.3625</v>
      </c>
      <c r="M17" s="52">
        <v>20436.790833333333</v>
      </c>
      <c r="N17" s="44">
        <f t="shared" si="2"/>
        <v>22691.5975</v>
      </c>
    </row>
    <row r="18" spans="1:14" x14ac:dyDescent="0.2">
      <c r="A18" s="4">
        <v>15</v>
      </c>
      <c r="B18" s="15" t="s">
        <v>18</v>
      </c>
      <c r="C18">
        <v>241</v>
      </c>
      <c r="D18">
        <v>116</v>
      </c>
      <c r="E18">
        <v>1135</v>
      </c>
      <c r="F18" s="22">
        <f t="shared" si="0"/>
        <v>1492</v>
      </c>
      <c r="G18">
        <v>124</v>
      </c>
      <c r="H18">
        <v>55</v>
      </c>
      <c r="I18">
        <v>671</v>
      </c>
      <c r="J18" s="22">
        <f t="shared" si="1"/>
        <v>850</v>
      </c>
      <c r="K18" s="52">
        <v>123907.31166666666</v>
      </c>
      <c r="L18" s="52">
        <v>47025.105833333335</v>
      </c>
      <c r="M18" s="52">
        <v>454527.99166666664</v>
      </c>
      <c r="N18" s="44">
        <f t="shared" si="2"/>
        <v>625460.40916666668</v>
      </c>
    </row>
    <row r="19" spans="1:14" x14ac:dyDescent="0.2">
      <c r="A19" s="4">
        <v>16</v>
      </c>
      <c r="B19" s="15" t="s">
        <v>19</v>
      </c>
      <c r="C19">
        <v>790</v>
      </c>
      <c r="D19">
        <v>115</v>
      </c>
      <c r="E19">
        <v>3212</v>
      </c>
      <c r="F19" s="22">
        <f t="shared" si="0"/>
        <v>4117</v>
      </c>
      <c r="G19">
        <v>464</v>
      </c>
      <c r="H19">
        <v>64</v>
      </c>
      <c r="I19">
        <v>1846</v>
      </c>
      <c r="J19" s="22">
        <f t="shared" si="1"/>
        <v>2374</v>
      </c>
      <c r="K19" s="52">
        <v>381670.78083333332</v>
      </c>
      <c r="L19" s="52">
        <v>47329.955833333333</v>
      </c>
      <c r="M19" s="52">
        <v>1098969.3</v>
      </c>
      <c r="N19" s="44">
        <f t="shared" si="2"/>
        <v>1527970.0366666666</v>
      </c>
    </row>
    <row r="20" spans="1:14" x14ac:dyDescent="0.2">
      <c r="A20" s="4">
        <v>17</v>
      </c>
      <c r="B20" s="15" t="s">
        <v>20</v>
      </c>
      <c r="C20">
        <v>8</v>
      </c>
      <c r="D20">
        <v>21</v>
      </c>
      <c r="E20">
        <v>141</v>
      </c>
      <c r="F20" s="22">
        <f t="shared" si="0"/>
        <v>170</v>
      </c>
      <c r="G20">
        <v>4</v>
      </c>
      <c r="H20">
        <v>12</v>
      </c>
      <c r="I20">
        <v>95</v>
      </c>
      <c r="J20" s="22">
        <f t="shared" si="1"/>
        <v>111</v>
      </c>
      <c r="K20" s="52">
        <v>3721.38</v>
      </c>
      <c r="L20" s="52">
        <v>5080.7791666666662</v>
      </c>
      <c r="M20" s="52">
        <v>37447.464166666665</v>
      </c>
      <c r="N20" s="44">
        <f t="shared" si="2"/>
        <v>46249.623333333329</v>
      </c>
    </row>
    <row r="21" spans="1:14" x14ac:dyDescent="0.2">
      <c r="A21" s="4">
        <v>18</v>
      </c>
      <c r="B21" s="15" t="s">
        <v>21</v>
      </c>
      <c r="C21">
        <v>50</v>
      </c>
      <c r="D21">
        <v>25</v>
      </c>
      <c r="E21">
        <v>353</v>
      </c>
      <c r="F21" s="22">
        <f t="shared" si="0"/>
        <v>428</v>
      </c>
      <c r="G21">
        <v>28</v>
      </c>
      <c r="H21">
        <v>15</v>
      </c>
      <c r="I21">
        <v>179</v>
      </c>
      <c r="J21" s="22">
        <f t="shared" si="1"/>
        <v>222</v>
      </c>
      <c r="K21" s="52">
        <v>14240.026666666667</v>
      </c>
      <c r="L21" s="52">
        <v>5688.6916666666666</v>
      </c>
      <c r="M21" s="52">
        <v>83055.104166666672</v>
      </c>
      <c r="N21" s="44">
        <f t="shared" si="2"/>
        <v>102983.82250000001</v>
      </c>
    </row>
    <row r="22" spans="1:14" x14ac:dyDescent="0.2">
      <c r="A22" s="4">
        <v>19</v>
      </c>
      <c r="B22" s="15" t="s">
        <v>22</v>
      </c>
      <c r="C22">
        <v>30</v>
      </c>
      <c r="D22">
        <v>5</v>
      </c>
      <c r="E22">
        <v>261</v>
      </c>
      <c r="F22" s="22">
        <f t="shared" si="0"/>
        <v>296</v>
      </c>
      <c r="G22">
        <v>16</v>
      </c>
      <c r="H22">
        <v>3</v>
      </c>
      <c r="I22">
        <v>150</v>
      </c>
      <c r="J22" s="22">
        <f t="shared" si="1"/>
        <v>169</v>
      </c>
      <c r="K22" s="52">
        <v>9491.7766666666666</v>
      </c>
      <c r="L22" s="52">
        <v>627.35833333333335</v>
      </c>
      <c r="M22" s="52">
        <v>67383.896666666667</v>
      </c>
      <c r="N22" s="44">
        <f t="shared" si="2"/>
        <v>77503.031666666662</v>
      </c>
    </row>
    <row r="23" spans="1:14" x14ac:dyDescent="0.2">
      <c r="A23" s="4">
        <v>20</v>
      </c>
      <c r="B23" s="16" t="s">
        <v>23</v>
      </c>
      <c r="C23">
        <v>3</v>
      </c>
      <c r="D23">
        <v>7</v>
      </c>
      <c r="E23">
        <v>154</v>
      </c>
      <c r="F23" s="22">
        <f t="shared" si="0"/>
        <v>164</v>
      </c>
      <c r="G23">
        <v>2</v>
      </c>
      <c r="H23">
        <v>4</v>
      </c>
      <c r="I23">
        <v>109</v>
      </c>
      <c r="J23" s="22">
        <f t="shared" si="1"/>
        <v>115</v>
      </c>
      <c r="K23" s="52">
        <v>1497.4916666666666</v>
      </c>
      <c r="L23" s="52">
        <v>2439.6991666666668</v>
      </c>
      <c r="M23" s="52">
        <v>45766.89</v>
      </c>
      <c r="N23" s="44">
        <f t="shared" si="2"/>
        <v>49704.080833333333</v>
      </c>
    </row>
    <row r="24" spans="1:14" x14ac:dyDescent="0.2">
      <c r="A24" s="4">
        <v>21</v>
      </c>
      <c r="B24" s="16" t="s">
        <v>24</v>
      </c>
      <c r="C24">
        <v>35</v>
      </c>
      <c r="D24">
        <v>17</v>
      </c>
      <c r="E24">
        <v>806</v>
      </c>
      <c r="F24" s="22">
        <f t="shared" si="0"/>
        <v>858</v>
      </c>
      <c r="G24">
        <v>18</v>
      </c>
      <c r="H24">
        <v>11</v>
      </c>
      <c r="I24">
        <v>437</v>
      </c>
      <c r="J24" s="22">
        <f t="shared" si="1"/>
        <v>466</v>
      </c>
      <c r="K24" s="52">
        <v>11229.865833333335</v>
      </c>
      <c r="L24" s="52">
        <v>4548.18</v>
      </c>
      <c r="M24" s="52">
        <v>211358.25749999998</v>
      </c>
      <c r="N24" s="44">
        <f t="shared" si="2"/>
        <v>227136.30333333332</v>
      </c>
    </row>
    <row r="25" spans="1:14" x14ac:dyDescent="0.2">
      <c r="A25" s="4">
        <v>22</v>
      </c>
      <c r="B25" s="15" t="s">
        <v>25</v>
      </c>
      <c r="C25">
        <v>103</v>
      </c>
      <c r="D25">
        <v>44</v>
      </c>
      <c r="E25">
        <v>647</v>
      </c>
      <c r="F25" s="22">
        <f t="shared" si="0"/>
        <v>794</v>
      </c>
      <c r="G25">
        <v>50</v>
      </c>
      <c r="H25">
        <v>20</v>
      </c>
      <c r="I25">
        <v>402</v>
      </c>
      <c r="J25" s="22">
        <f t="shared" si="1"/>
        <v>472</v>
      </c>
      <c r="K25" s="52">
        <v>31102.445833333335</v>
      </c>
      <c r="L25" s="52">
        <v>12704.076666666668</v>
      </c>
      <c r="M25" s="52">
        <v>168878.77499999999</v>
      </c>
      <c r="N25" s="44">
        <f t="shared" si="2"/>
        <v>212685.29749999999</v>
      </c>
    </row>
    <row r="26" spans="1:14" x14ac:dyDescent="0.2">
      <c r="A26" s="4">
        <v>23</v>
      </c>
      <c r="B26" s="15" t="s">
        <v>26</v>
      </c>
      <c r="C26">
        <v>6</v>
      </c>
      <c r="D26">
        <v>5</v>
      </c>
      <c r="E26">
        <v>212</v>
      </c>
      <c r="F26" s="22">
        <f t="shared" si="0"/>
        <v>223</v>
      </c>
      <c r="G26">
        <v>2</v>
      </c>
      <c r="H26">
        <v>3</v>
      </c>
      <c r="I26">
        <v>130</v>
      </c>
      <c r="J26" s="22">
        <f t="shared" si="1"/>
        <v>135</v>
      </c>
      <c r="K26" s="52">
        <v>2153.58</v>
      </c>
      <c r="L26" s="52">
        <v>1462.0666666666666</v>
      </c>
      <c r="M26" s="52">
        <v>53550.531666666669</v>
      </c>
      <c r="N26" s="44">
        <f t="shared" si="2"/>
        <v>57166.178333333337</v>
      </c>
    </row>
    <row r="27" spans="1:14" x14ac:dyDescent="0.2">
      <c r="A27" s="4">
        <v>30</v>
      </c>
      <c r="B27" s="15" t="s">
        <v>27</v>
      </c>
      <c r="C27">
        <v>2346</v>
      </c>
      <c r="D27">
        <v>450</v>
      </c>
      <c r="E27">
        <v>4283</v>
      </c>
      <c r="F27" s="22">
        <f t="shared" si="0"/>
        <v>7079</v>
      </c>
      <c r="G27">
        <v>1329</v>
      </c>
      <c r="H27">
        <v>263</v>
      </c>
      <c r="I27">
        <v>2472</v>
      </c>
      <c r="J27" s="22">
        <f t="shared" si="1"/>
        <v>4064</v>
      </c>
      <c r="K27" s="52">
        <v>977031.81333333335</v>
      </c>
      <c r="L27" s="52">
        <v>161678.57333333333</v>
      </c>
      <c r="M27" s="52">
        <v>1437069.5733333332</v>
      </c>
      <c r="N27" s="44">
        <f t="shared" si="2"/>
        <v>2575779.96</v>
      </c>
    </row>
    <row r="28" spans="1:14" x14ac:dyDescent="0.2">
      <c r="A28" s="1"/>
      <c r="B28" s="27" t="s">
        <v>3</v>
      </c>
      <c r="C28" s="50">
        <f t="shared" ref="C28:N28" si="3">SUM(C4:C27)</f>
        <v>4659</v>
      </c>
      <c r="D28" s="27">
        <f t="shared" si="3"/>
        <v>1338</v>
      </c>
      <c r="E28" s="27">
        <f t="shared" si="3"/>
        <v>18836</v>
      </c>
      <c r="F28" s="28">
        <f t="shared" si="3"/>
        <v>24833</v>
      </c>
      <c r="G28" s="27">
        <f t="shared" si="3"/>
        <v>2610</v>
      </c>
      <c r="H28" s="27">
        <f t="shared" si="3"/>
        <v>734</v>
      </c>
      <c r="I28" s="27">
        <f t="shared" si="3"/>
        <v>11057</v>
      </c>
      <c r="J28" s="27">
        <f t="shared" si="3"/>
        <v>14401</v>
      </c>
      <c r="K28" s="51">
        <f t="shared" si="3"/>
        <v>1973756.3083333333</v>
      </c>
      <c r="L28" s="47">
        <f t="shared" si="3"/>
        <v>492331.49333333329</v>
      </c>
      <c r="M28" s="47">
        <f t="shared" si="3"/>
        <v>6102684.7699999996</v>
      </c>
      <c r="N28" s="48">
        <f t="shared" si="3"/>
        <v>8568772.5716666672</v>
      </c>
    </row>
    <row r="29" spans="1:14" x14ac:dyDescent="0.2">
      <c r="N29" s="49"/>
    </row>
    <row r="30" spans="1:14" x14ac:dyDescent="0.2">
      <c r="N30" s="49"/>
    </row>
    <row r="31" spans="1:14" x14ac:dyDescent="0.2">
      <c r="N31" s="49"/>
    </row>
  </sheetData>
  <phoneticPr fontId="2" type="noConversion"/>
  <pageMargins left="0.75" right="0.75" top="1" bottom="1" header="0.5" footer="0.5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pane xSplit="2" ySplit="3" topLeftCell="D4" activePane="bottomRight" state="frozen"/>
      <selection pane="topRight" activeCell="C1" sqref="C1"/>
      <selection pane="bottomLeft" activeCell="A4" sqref="A4"/>
      <selection pane="bottomRight" activeCell="Q24" sqref="Q24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125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45</v>
      </c>
      <c r="D4" s="73">
        <v>45</v>
      </c>
      <c r="E4" s="73">
        <v>200</v>
      </c>
      <c r="F4" s="95">
        <f t="shared" ref="F4:F27" si="0">SUM(C4:E4)</f>
        <v>290</v>
      </c>
      <c r="G4" s="129">
        <f>F4/F$28</f>
        <v>1.5726681127982648E-2</v>
      </c>
      <c r="H4" s="6">
        <v>25</v>
      </c>
      <c r="I4">
        <v>25</v>
      </c>
      <c r="J4">
        <v>121</v>
      </c>
      <c r="K4" s="95">
        <f t="shared" ref="K4:K27" si="1">SUM(H4:J4)</f>
        <v>171</v>
      </c>
      <c r="L4" s="39">
        <v>9937.8824999999997</v>
      </c>
      <c r="M4" s="39">
        <v>12133.279200000001</v>
      </c>
      <c r="N4" s="39">
        <v>40165.504200000003</v>
      </c>
      <c r="O4" s="98">
        <f t="shared" ref="O4:O27" si="2">SUM(L4:N4)</f>
        <v>62236.665900000007</v>
      </c>
      <c r="P4" s="128"/>
      <c r="Q4" s="122"/>
    </row>
    <row r="5" spans="1:21" x14ac:dyDescent="0.2">
      <c r="A5" s="4">
        <v>2</v>
      </c>
      <c r="B5" s="15" t="s">
        <v>5</v>
      </c>
      <c r="C5" s="73">
        <v>119</v>
      </c>
      <c r="D5" s="73">
        <v>56</v>
      </c>
      <c r="E5" s="73">
        <v>302</v>
      </c>
      <c r="F5" s="95">
        <f t="shared" si="0"/>
        <v>477</v>
      </c>
      <c r="G5" s="129">
        <f t="shared" ref="G5:G27" si="3">F5/F$28</f>
        <v>2.5867678958785251E-2</v>
      </c>
      <c r="H5" s="4">
        <v>57</v>
      </c>
      <c r="I5">
        <v>34</v>
      </c>
      <c r="J5">
        <v>182</v>
      </c>
      <c r="K5" s="95">
        <f t="shared" si="1"/>
        <v>273</v>
      </c>
      <c r="L5" s="39">
        <v>40498.477500000001</v>
      </c>
      <c r="M5" s="39">
        <v>15419.7875</v>
      </c>
      <c r="N5" s="39">
        <v>91739.591700000004</v>
      </c>
      <c r="O5" s="98">
        <f t="shared" si="2"/>
        <v>147657.8567</v>
      </c>
      <c r="P5" s="128"/>
      <c r="Q5" s="122"/>
    </row>
    <row r="6" spans="1:21" x14ac:dyDescent="0.2">
      <c r="A6" s="4">
        <v>3</v>
      </c>
      <c r="B6" s="15" t="s">
        <v>6</v>
      </c>
      <c r="C6" s="73">
        <v>846</v>
      </c>
      <c r="D6" s="73">
        <v>280</v>
      </c>
      <c r="E6" s="73">
        <v>1693</v>
      </c>
      <c r="F6" s="95">
        <f t="shared" si="0"/>
        <v>2819</v>
      </c>
      <c r="G6" s="129">
        <f t="shared" si="3"/>
        <v>0.15287418655097615</v>
      </c>
      <c r="H6" s="4">
        <v>477</v>
      </c>
      <c r="I6">
        <v>160</v>
      </c>
      <c r="J6">
        <v>1023</v>
      </c>
      <c r="K6" s="95">
        <f t="shared" si="1"/>
        <v>1660</v>
      </c>
      <c r="L6" s="39">
        <v>354611.79</v>
      </c>
      <c r="M6" s="39">
        <v>106086.879</v>
      </c>
      <c r="N6" s="39">
        <v>566866.48400000005</v>
      </c>
      <c r="O6" s="98">
        <f t="shared" si="2"/>
        <v>1027565.153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41</v>
      </c>
      <c r="D7" s="73">
        <v>15</v>
      </c>
      <c r="E7" s="73">
        <v>180</v>
      </c>
      <c r="F7" s="95">
        <f t="shared" si="0"/>
        <v>236</v>
      </c>
      <c r="G7" s="129">
        <f t="shared" si="3"/>
        <v>1.2798264642082429E-2</v>
      </c>
      <c r="H7" s="4">
        <v>24</v>
      </c>
      <c r="I7">
        <v>8</v>
      </c>
      <c r="J7">
        <v>111</v>
      </c>
      <c r="K7" s="95">
        <f t="shared" si="1"/>
        <v>143</v>
      </c>
      <c r="L7" s="39">
        <v>13625.885</v>
      </c>
      <c r="M7" s="39">
        <v>5202.2533299999996</v>
      </c>
      <c r="N7" s="39">
        <v>52593.222500000003</v>
      </c>
      <c r="O7" s="98">
        <f t="shared" si="2"/>
        <v>71421.360830000005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25</v>
      </c>
      <c r="D8" s="73">
        <v>11</v>
      </c>
      <c r="E8" s="73">
        <v>148</v>
      </c>
      <c r="F8" s="95">
        <f t="shared" si="0"/>
        <v>184</v>
      </c>
      <c r="G8" s="129">
        <f t="shared" si="3"/>
        <v>9.9783080260303688E-3</v>
      </c>
      <c r="H8" s="4">
        <v>13</v>
      </c>
      <c r="I8">
        <v>8</v>
      </c>
      <c r="J8">
        <v>93</v>
      </c>
      <c r="K8" s="95">
        <f t="shared" si="1"/>
        <v>114</v>
      </c>
      <c r="L8" s="39">
        <v>5882.6733299999996</v>
      </c>
      <c r="M8" s="39">
        <v>1967.9941699999999</v>
      </c>
      <c r="N8" s="39">
        <v>30411.116699999999</v>
      </c>
      <c r="O8" s="98">
        <f t="shared" si="2"/>
        <v>38261.784199999995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28</v>
      </c>
      <c r="D9" s="73">
        <v>25</v>
      </c>
      <c r="E9" s="73">
        <v>285</v>
      </c>
      <c r="F9" s="95">
        <f t="shared" si="0"/>
        <v>338</v>
      </c>
      <c r="G9" s="129">
        <f t="shared" si="3"/>
        <v>1.8329718004338396E-2</v>
      </c>
      <c r="H9" s="4">
        <v>16</v>
      </c>
      <c r="I9">
        <v>17</v>
      </c>
      <c r="J9">
        <v>188</v>
      </c>
      <c r="K9" s="95">
        <f t="shared" si="1"/>
        <v>221</v>
      </c>
      <c r="L9" s="39">
        <v>10402.86</v>
      </c>
      <c r="M9" s="39">
        <v>8019.26667</v>
      </c>
      <c r="N9" s="39">
        <v>87622.394199999995</v>
      </c>
      <c r="O9" s="98">
        <f t="shared" si="2"/>
        <v>106044.52086999999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90</v>
      </c>
      <c r="D10" s="73">
        <v>41</v>
      </c>
      <c r="E10" s="73">
        <v>211</v>
      </c>
      <c r="F10" s="95">
        <f t="shared" si="0"/>
        <v>342</v>
      </c>
      <c r="G10" s="129">
        <f t="shared" si="3"/>
        <v>1.8546637744034707E-2</v>
      </c>
      <c r="H10" s="4">
        <v>51</v>
      </c>
      <c r="I10">
        <v>23</v>
      </c>
      <c r="J10">
        <v>117</v>
      </c>
      <c r="K10" s="95">
        <f t="shared" si="1"/>
        <v>191</v>
      </c>
      <c r="L10" s="39">
        <v>28791.208299999998</v>
      </c>
      <c r="M10" s="39">
        <v>14270.4792</v>
      </c>
      <c r="N10" s="39">
        <v>53516.915800000002</v>
      </c>
      <c r="O10" s="98">
        <f t="shared" si="2"/>
        <v>96578.603300000002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138</v>
      </c>
      <c r="D11" s="73">
        <v>9</v>
      </c>
      <c r="E11" s="73">
        <v>359</v>
      </c>
      <c r="F11" s="95">
        <f t="shared" si="0"/>
        <v>506</v>
      </c>
      <c r="G11" s="129">
        <f t="shared" si="3"/>
        <v>2.7440347071583514E-2</v>
      </c>
      <c r="H11" s="4">
        <v>77</v>
      </c>
      <c r="I11">
        <v>4</v>
      </c>
      <c r="J11">
        <v>236</v>
      </c>
      <c r="K11" s="95">
        <f t="shared" si="1"/>
        <v>317</v>
      </c>
      <c r="L11" s="39">
        <v>57208.460800000001</v>
      </c>
      <c r="M11" s="39">
        <v>2243.0741699999999</v>
      </c>
      <c r="N11" s="39">
        <v>122148.942</v>
      </c>
      <c r="O11" s="98">
        <f t="shared" si="2"/>
        <v>181600.47696999999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25</v>
      </c>
      <c r="D12" s="73">
        <v>21</v>
      </c>
      <c r="E12" s="73">
        <v>172</v>
      </c>
      <c r="F12" s="95">
        <f t="shared" si="0"/>
        <v>218</v>
      </c>
      <c r="G12" s="129">
        <f t="shared" si="3"/>
        <v>1.1822125813449024E-2</v>
      </c>
      <c r="H12" s="4">
        <v>12</v>
      </c>
      <c r="I12">
        <v>9</v>
      </c>
      <c r="J12">
        <v>113</v>
      </c>
      <c r="K12" s="95">
        <f t="shared" si="1"/>
        <v>134</v>
      </c>
      <c r="L12" s="39">
        <v>7051.4491699999999</v>
      </c>
      <c r="M12" s="39">
        <v>4107.2633299999998</v>
      </c>
      <c r="N12" s="39">
        <v>36813.0317</v>
      </c>
      <c r="O12" s="98">
        <f t="shared" si="2"/>
        <v>47971.744200000001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63</v>
      </c>
      <c r="D13" s="73">
        <v>48</v>
      </c>
      <c r="E13" s="73">
        <v>241</v>
      </c>
      <c r="F13" s="95">
        <f t="shared" si="0"/>
        <v>352</v>
      </c>
      <c r="G13" s="129">
        <f t="shared" si="3"/>
        <v>1.9088937093275488E-2</v>
      </c>
      <c r="H13" s="4">
        <v>40</v>
      </c>
      <c r="I13">
        <v>27</v>
      </c>
      <c r="J13">
        <v>144</v>
      </c>
      <c r="K13" s="95">
        <f t="shared" si="1"/>
        <v>211</v>
      </c>
      <c r="L13" s="39">
        <v>17369.625</v>
      </c>
      <c r="M13" s="39">
        <v>13405.73</v>
      </c>
      <c r="N13" s="39">
        <v>63715.708299999998</v>
      </c>
      <c r="O13" s="98">
        <f t="shared" si="2"/>
        <v>94491.063299999994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1</v>
      </c>
      <c r="D14" s="73">
        <v>2</v>
      </c>
      <c r="E14" s="73">
        <v>22</v>
      </c>
      <c r="F14" s="95">
        <f t="shared" si="0"/>
        <v>25</v>
      </c>
      <c r="G14" s="129">
        <f t="shared" si="3"/>
        <v>1.3557483731019523E-3</v>
      </c>
      <c r="H14" s="4">
        <v>1</v>
      </c>
      <c r="I14">
        <v>2</v>
      </c>
      <c r="J14">
        <v>17</v>
      </c>
      <c r="K14" s="95">
        <f t="shared" si="1"/>
        <v>20</v>
      </c>
      <c r="L14" s="39">
        <v>123.716667</v>
      </c>
      <c r="M14" s="39">
        <v>221.67166700000001</v>
      </c>
      <c r="N14" s="39">
        <v>3495.1583300000002</v>
      </c>
      <c r="O14" s="98">
        <f t="shared" si="2"/>
        <v>3840.5466640000004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103</v>
      </c>
      <c r="D15" s="73">
        <v>57</v>
      </c>
      <c r="E15" s="73">
        <v>410</v>
      </c>
      <c r="F15" s="95">
        <f t="shared" si="0"/>
        <v>570</v>
      </c>
      <c r="G15" s="129">
        <f t="shared" si="3"/>
        <v>3.0911062906724511E-2</v>
      </c>
      <c r="H15" s="4">
        <v>65</v>
      </c>
      <c r="I15">
        <v>33</v>
      </c>
      <c r="J15">
        <v>246</v>
      </c>
      <c r="K15" s="95">
        <f t="shared" si="1"/>
        <v>344</v>
      </c>
      <c r="L15" s="39">
        <v>43588.945800000001</v>
      </c>
      <c r="M15" s="39">
        <v>16336.265799999999</v>
      </c>
      <c r="N15" s="39">
        <v>112930.664</v>
      </c>
      <c r="O15" s="98">
        <f t="shared" si="2"/>
        <v>172855.8756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239</v>
      </c>
      <c r="D16" s="73">
        <v>41</v>
      </c>
      <c r="E16" s="73">
        <v>445</v>
      </c>
      <c r="F16" s="95">
        <f t="shared" si="0"/>
        <v>725</v>
      </c>
      <c r="G16" s="129">
        <f t="shared" si="3"/>
        <v>3.9316702819956618E-2</v>
      </c>
      <c r="H16" s="4">
        <v>140</v>
      </c>
      <c r="I16">
        <v>24</v>
      </c>
      <c r="J16">
        <v>260</v>
      </c>
      <c r="K16" s="95">
        <f t="shared" si="1"/>
        <v>424</v>
      </c>
      <c r="L16" s="39">
        <v>136186.85200000001</v>
      </c>
      <c r="M16" s="39">
        <v>22948.618299999998</v>
      </c>
      <c r="N16" s="39">
        <v>199220.74299999999</v>
      </c>
      <c r="O16" s="98">
        <f t="shared" si="2"/>
        <v>358356.2133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8</v>
      </c>
      <c r="D17" s="73">
        <v>5</v>
      </c>
      <c r="E17" s="73">
        <v>44</v>
      </c>
      <c r="F17" s="95">
        <f t="shared" si="0"/>
        <v>57</v>
      </c>
      <c r="G17" s="129">
        <f t="shared" si="3"/>
        <v>3.0911062906724511E-3</v>
      </c>
      <c r="H17" s="4">
        <v>7</v>
      </c>
      <c r="I17">
        <v>3</v>
      </c>
      <c r="J17">
        <v>28</v>
      </c>
      <c r="K17" s="95">
        <f t="shared" si="1"/>
        <v>38</v>
      </c>
      <c r="L17" s="39">
        <v>2139.9299999999998</v>
      </c>
      <c r="M17" s="39">
        <v>925.90333299999998</v>
      </c>
      <c r="N17" s="39">
        <v>9154.8383300000005</v>
      </c>
      <c r="O17" s="98">
        <f t="shared" si="2"/>
        <v>12220.671663000001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377</v>
      </c>
      <c r="D18" s="73">
        <v>114</v>
      </c>
      <c r="E18" s="73">
        <v>945</v>
      </c>
      <c r="F18" s="95">
        <f t="shared" si="0"/>
        <v>1436</v>
      </c>
      <c r="G18" s="129">
        <f t="shared" si="3"/>
        <v>7.7874186550976138E-2</v>
      </c>
      <c r="H18" s="4">
        <v>217</v>
      </c>
      <c r="I18">
        <v>60</v>
      </c>
      <c r="J18">
        <v>566</v>
      </c>
      <c r="K18" s="95">
        <f t="shared" si="1"/>
        <v>843</v>
      </c>
      <c r="L18" s="39">
        <v>203423.48</v>
      </c>
      <c r="M18" s="39">
        <v>51003.972500000003</v>
      </c>
      <c r="N18" s="39">
        <v>335826.49800000002</v>
      </c>
      <c r="O18" s="98">
        <f t="shared" si="2"/>
        <v>590253.95050000004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1106</v>
      </c>
      <c r="D19" s="73">
        <v>196</v>
      </c>
      <c r="E19" s="73">
        <v>1381</v>
      </c>
      <c r="F19" s="95">
        <f t="shared" si="0"/>
        <v>2683</v>
      </c>
      <c r="G19" s="129">
        <f t="shared" si="3"/>
        <v>0.14549891540130153</v>
      </c>
      <c r="H19" s="4">
        <v>618</v>
      </c>
      <c r="I19">
        <v>114</v>
      </c>
      <c r="J19">
        <v>822</v>
      </c>
      <c r="K19" s="95">
        <f t="shared" si="1"/>
        <v>1554</v>
      </c>
      <c r="L19" s="39">
        <v>516894.28899999999</v>
      </c>
      <c r="M19" s="39">
        <v>67054.823300000004</v>
      </c>
      <c r="N19" s="39">
        <v>475496.99200000003</v>
      </c>
      <c r="O19" s="98">
        <f t="shared" si="2"/>
        <v>1059446.1043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15</v>
      </c>
      <c r="E20" s="73">
        <v>42</v>
      </c>
      <c r="F20" s="95">
        <f t="shared" si="0"/>
        <v>57</v>
      </c>
      <c r="G20" s="129">
        <f t="shared" si="3"/>
        <v>3.0911062906724511E-3</v>
      </c>
      <c r="H20" s="4">
        <v>7</v>
      </c>
      <c r="I20">
        <v>0</v>
      </c>
      <c r="J20">
        <v>27</v>
      </c>
      <c r="K20" s="95">
        <f t="shared" si="1"/>
        <v>34</v>
      </c>
      <c r="L20" s="39">
        <v>5057.3033299999997</v>
      </c>
      <c r="M20" s="39">
        <v>0</v>
      </c>
      <c r="N20" s="39">
        <v>11168.8308</v>
      </c>
      <c r="O20" s="98">
        <f t="shared" si="2"/>
        <v>16226.134129999999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77</v>
      </c>
      <c r="D21" s="73">
        <v>46</v>
      </c>
      <c r="E21" s="73">
        <v>161</v>
      </c>
      <c r="F21" s="95">
        <f t="shared" si="0"/>
        <v>284</v>
      </c>
      <c r="G21" s="129">
        <f t="shared" si="3"/>
        <v>1.5401301518438179E-2</v>
      </c>
      <c r="H21" s="4">
        <v>35</v>
      </c>
      <c r="I21">
        <v>21</v>
      </c>
      <c r="J21">
        <v>90</v>
      </c>
      <c r="K21" s="95">
        <f t="shared" si="1"/>
        <v>146</v>
      </c>
      <c r="L21" s="39">
        <v>20725.195800000001</v>
      </c>
      <c r="M21" s="39">
        <v>9580.1766700000007</v>
      </c>
      <c r="N21" s="39">
        <v>31611.9375</v>
      </c>
      <c r="O21" s="98">
        <f t="shared" si="2"/>
        <v>61917.309970000002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55</v>
      </c>
      <c r="D22" s="73">
        <v>42</v>
      </c>
      <c r="E22" s="73">
        <v>241</v>
      </c>
      <c r="F22" s="95">
        <f t="shared" si="0"/>
        <v>338</v>
      </c>
      <c r="G22" s="129">
        <f t="shared" si="3"/>
        <v>1.8329718004338396E-2</v>
      </c>
      <c r="H22" s="4">
        <v>33</v>
      </c>
      <c r="I22">
        <v>20</v>
      </c>
      <c r="J22">
        <v>139</v>
      </c>
      <c r="K22" s="95">
        <f t="shared" si="1"/>
        <v>192</v>
      </c>
      <c r="L22" s="39">
        <v>14814.9408</v>
      </c>
      <c r="M22" s="39">
        <v>8932.4950000000008</v>
      </c>
      <c r="N22" s="39">
        <v>63196.1633</v>
      </c>
      <c r="O22" s="98">
        <f t="shared" si="2"/>
        <v>86943.599099999992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13</v>
      </c>
      <c r="D23" s="73">
        <v>1</v>
      </c>
      <c r="E23" s="73">
        <v>121</v>
      </c>
      <c r="F23" s="95">
        <f t="shared" si="0"/>
        <v>135</v>
      </c>
      <c r="G23" s="129">
        <f t="shared" si="3"/>
        <v>7.3210412147505424E-3</v>
      </c>
      <c r="H23" s="4">
        <v>5</v>
      </c>
      <c r="I23">
        <v>1</v>
      </c>
      <c r="J23">
        <v>86</v>
      </c>
      <c r="K23" s="95">
        <f t="shared" si="1"/>
        <v>92</v>
      </c>
      <c r="L23" s="39">
        <v>3799.5316699999998</v>
      </c>
      <c r="M23" s="39">
        <v>424.14666699999998</v>
      </c>
      <c r="N23" s="39">
        <v>35984.758300000001</v>
      </c>
      <c r="O23" s="98">
        <f t="shared" si="2"/>
        <v>40208.436636999999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68</v>
      </c>
      <c r="D24" s="73">
        <v>42</v>
      </c>
      <c r="E24" s="73">
        <v>301</v>
      </c>
      <c r="F24" s="95">
        <f t="shared" si="0"/>
        <v>411</v>
      </c>
      <c r="G24" s="129">
        <f t="shared" si="3"/>
        <v>2.2288503253796096E-2</v>
      </c>
      <c r="H24" s="4">
        <v>39</v>
      </c>
      <c r="I24">
        <v>23</v>
      </c>
      <c r="J24">
        <v>188</v>
      </c>
      <c r="K24" s="95">
        <f t="shared" si="1"/>
        <v>250</v>
      </c>
      <c r="L24" s="39">
        <v>18250.938300000002</v>
      </c>
      <c r="M24" s="39">
        <v>7243.7950000000001</v>
      </c>
      <c r="N24" s="39">
        <v>66280.088300000003</v>
      </c>
      <c r="O24" s="98">
        <f t="shared" si="2"/>
        <v>91774.821599999996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97</v>
      </c>
      <c r="D25" s="73">
        <v>60</v>
      </c>
      <c r="E25" s="73">
        <v>378</v>
      </c>
      <c r="F25" s="95">
        <f t="shared" si="0"/>
        <v>535</v>
      </c>
      <c r="G25" s="129">
        <f t="shared" si="3"/>
        <v>2.901301518438178E-2</v>
      </c>
      <c r="H25" s="4">
        <v>49</v>
      </c>
      <c r="I25">
        <v>32</v>
      </c>
      <c r="J25">
        <v>246</v>
      </c>
      <c r="K25" s="95">
        <f t="shared" si="1"/>
        <v>327</v>
      </c>
      <c r="L25" s="39">
        <v>27975.74</v>
      </c>
      <c r="M25" s="39">
        <v>13133.3583</v>
      </c>
      <c r="N25" s="39">
        <v>85162.003299999997</v>
      </c>
      <c r="O25" s="98">
        <f t="shared" si="2"/>
        <v>126271.10159999999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3</v>
      </c>
      <c r="D26" s="73">
        <v>1</v>
      </c>
      <c r="E26" s="73">
        <v>155</v>
      </c>
      <c r="F26" s="95">
        <f t="shared" si="0"/>
        <v>159</v>
      </c>
      <c r="G26" s="129">
        <f t="shared" si="3"/>
        <v>8.6225596529284163E-3</v>
      </c>
      <c r="H26" s="4">
        <v>3</v>
      </c>
      <c r="I26">
        <v>0</v>
      </c>
      <c r="J26">
        <v>99</v>
      </c>
      <c r="K26" s="95">
        <f t="shared" si="1"/>
        <v>102</v>
      </c>
      <c r="L26" s="39">
        <v>786.91166699999997</v>
      </c>
      <c r="M26" s="39">
        <v>231.79</v>
      </c>
      <c r="N26" s="39">
        <v>35225.612500000003</v>
      </c>
      <c r="O26" s="98">
        <f t="shared" si="2"/>
        <v>36244.314167000004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3049</v>
      </c>
      <c r="D27" s="73">
        <v>809</v>
      </c>
      <c r="E27" s="73">
        <v>1405</v>
      </c>
      <c r="F27" s="95">
        <f t="shared" si="0"/>
        <v>5263</v>
      </c>
      <c r="G27" s="129">
        <f t="shared" si="3"/>
        <v>0.28541214750542299</v>
      </c>
      <c r="H27" s="4">
        <v>1822</v>
      </c>
      <c r="I27">
        <v>480</v>
      </c>
      <c r="J27">
        <v>860</v>
      </c>
      <c r="K27" s="95">
        <f t="shared" si="1"/>
        <v>3162</v>
      </c>
      <c r="L27" s="39">
        <v>1244526.81</v>
      </c>
      <c r="M27" s="39">
        <v>279630.24900000001</v>
      </c>
      <c r="N27" s="39">
        <v>448236.815</v>
      </c>
      <c r="O27" s="98">
        <f t="shared" si="2"/>
        <v>1972393.8740000001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6631</v>
      </c>
      <c r="D28" s="103">
        <f>SUM(D4:D27)</f>
        <v>1967</v>
      </c>
      <c r="E28" s="103">
        <f>SUM(E4:E27)</f>
        <v>9842</v>
      </c>
      <c r="F28" s="104">
        <f>SUM(F4:F27)</f>
        <v>18440</v>
      </c>
      <c r="G28" s="103"/>
      <c r="H28" s="130">
        <f t="shared" ref="H28:O28" si="4">SUM(H4:H27)</f>
        <v>3833</v>
      </c>
      <c r="I28" s="103">
        <f>SUM(I4:I27)</f>
        <v>1128</v>
      </c>
      <c r="J28" s="103">
        <f t="shared" si="4"/>
        <v>6002</v>
      </c>
      <c r="K28" s="104">
        <f t="shared" si="4"/>
        <v>10963</v>
      </c>
      <c r="L28" s="105">
        <f t="shared" si="4"/>
        <v>2783674.8966340004</v>
      </c>
      <c r="M28" s="105">
        <f t="shared" si="4"/>
        <v>660523.272107</v>
      </c>
      <c r="N28" s="105">
        <f t="shared" si="4"/>
        <v>3058584.01376</v>
      </c>
      <c r="O28" s="106">
        <f t="shared" si="4"/>
        <v>6502782.1825010004</v>
      </c>
    </row>
    <row r="31" spans="1:17" x14ac:dyDescent="0.2">
      <c r="I31" t="s">
        <v>112</v>
      </c>
    </row>
    <row r="32" spans="1:17" x14ac:dyDescent="0.2">
      <c r="D32" t="s">
        <v>112</v>
      </c>
    </row>
    <row r="34" spans="8:8" x14ac:dyDescent="0.2">
      <c r="H34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pane xSplit="2" ySplit="3" topLeftCell="D4" activePane="bottomRight" state="frozen"/>
      <selection pane="topRight" activeCell="C1" sqref="C1"/>
      <selection pane="bottomLeft" activeCell="A4" sqref="A4"/>
      <selection pane="bottomRight" activeCell="D33" sqref="D33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126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44</v>
      </c>
      <c r="D4" s="73">
        <v>51</v>
      </c>
      <c r="E4" s="73">
        <v>194</v>
      </c>
      <c r="F4" s="95">
        <f t="shared" ref="F4:F27" si="0">SUM(C4:E4)</f>
        <v>289</v>
      </c>
      <c r="G4" s="129">
        <f>F4/F$28</f>
        <v>1.5309636065052709E-2</v>
      </c>
      <c r="H4" s="6">
        <v>22</v>
      </c>
      <c r="I4">
        <v>28</v>
      </c>
      <c r="J4">
        <v>117</v>
      </c>
      <c r="K4" s="95">
        <f t="shared" ref="K4:K27" si="1">SUM(H4:J4)</f>
        <v>167</v>
      </c>
      <c r="L4" s="39">
        <v>10846.907499999999</v>
      </c>
      <c r="M4" s="39">
        <v>11751.9892</v>
      </c>
      <c r="N4" s="39">
        <v>39074.2192</v>
      </c>
      <c r="O4" s="98">
        <f t="shared" ref="O4:O27" si="2">SUM(L4:N4)</f>
        <v>61673.115899999997</v>
      </c>
      <c r="P4" s="128"/>
      <c r="Q4" s="122"/>
    </row>
    <row r="5" spans="1:21" x14ac:dyDescent="0.2">
      <c r="A5" s="4">
        <v>2</v>
      </c>
      <c r="B5" s="15" t="s">
        <v>5</v>
      </c>
      <c r="C5" s="73">
        <v>123</v>
      </c>
      <c r="D5" s="73">
        <v>61</v>
      </c>
      <c r="E5" s="73">
        <v>308</v>
      </c>
      <c r="F5" s="95">
        <f t="shared" si="0"/>
        <v>492</v>
      </c>
      <c r="G5" s="129">
        <f t="shared" ref="G5:G27" si="3">F5/F$28</f>
        <v>2.6063463474068974E-2</v>
      </c>
      <c r="H5" s="4">
        <v>58</v>
      </c>
      <c r="I5">
        <v>34</v>
      </c>
      <c r="J5">
        <v>185</v>
      </c>
      <c r="K5" s="95">
        <f t="shared" si="1"/>
        <v>277</v>
      </c>
      <c r="L5" s="39">
        <v>40525.723299999998</v>
      </c>
      <c r="M5" s="39">
        <v>18680.154999999999</v>
      </c>
      <c r="N5" s="39">
        <v>89786.829199999993</v>
      </c>
      <c r="O5" s="98">
        <f t="shared" si="2"/>
        <v>148992.70749999999</v>
      </c>
      <c r="P5" s="128"/>
      <c r="Q5" s="122"/>
    </row>
    <row r="6" spans="1:21" x14ac:dyDescent="0.2">
      <c r="A6" s="4">
        <v>3</v>
      </c>
      <c r="B6" s="15" t="s">
        <v>6</v>
      </c>
      <c r="C6" s="73">
        <v>863</v>
      </c>
      <c r="D6" s="73">
        <v>292</v>
      </c>
      <c r="E6" s="73">
        <v>1760</v>
      </c>
      <c r="F6" s="95">
        <f t="shared" si="0"/>
        <v>2915</v>
      </c>
      <c r="G6" s="129">
        <f t="shared" si="3"/>
        <v>0.15442072363193304</v>
      </c>
      <c r="H6" s="4">
        <v>483</v>
      </c>
      <c r="I6">
        <v>172</v>
      </c>
      <c r="J6">
        <v>1059</v>
      </c>
      <c r="K6" s="95">
        <f t="shared" si="1"/>
        <v>1714</v>
      </c>
      <c r="L6" s="39">
        <v>334906.18400000001</v>
      </c>
      <c r="M6" s="39">
        <v>104231.768</v>
      </c>
      <c r="N6" s="39">
        <v>586326.24899999995</v>
      </c>
      <c r="O6" s="98">
        <f t="shared" si="2"/>
        <v>1025464.2009999999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40</v>
      </c>
      <c r="D7" s="73">
        <v>15</v>
      </c>
      <c r="E7" s="73">
        <v>180</v>
      </c>
      <c r="F7" s="95">
        <f t="shared" si="0"/>
        <v>235</v>
      </c>
      <c r="G7" s="129">
        <f t="shared" si="3"/>
        <v>1.2449012025215872E-2</v>
      </c>
      <c r="H7" s="4">
        <v>22</v>
      </c>
      <c r="I7">
        <v>9</v>
      </c>
      <c r="J7">
        <v>111</v>
      </c>
      <c r="K7" s="95">
        <f t="shared" si="1"/>
        <v>142</v>
      </c>
      <c r="L7" s="39">
        <v>12969.861699999999</v>
      </c>
      <c r="M7" s="39">
        <v>5862.6533300000001</v>
      </c>
      <c r="N7" s="39">
        <v>49264.496700000003</v>
      </c>
      <c r="O7" s="98">
        <f t="shared" si="2"/>
        <v>68097.011729999998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26</v>
      </c>
      <c r="D8" s="73">
        <v>13</v>
      </c>
      <c r="E8" s="73">
        <v>148</v>
      </c>
      <c r="F8" s="95">
        <f t="shared" si="0"/>
        <v>187</v>
      </c>
      <c r="G8" s="129">
        <f t="shared" si="3"/>
        <v>9.9062351009164586E-3</v>
      </c>
      <c r="H8" s="4">
        <v>14</v>
      </c>
      <c r="I8">
        <v>10</v>
      </c>
      <c r="J8">
        <v>94</v>
      </c>
      <c r="K8" s="95">
        <f t="shared" si="1"/>
        <v>118</v>
      </c>
      <c r="L8" s="39">
        <v>6472.7</v>
      </c>
      <c r="M8" s="39">
        <v>2172.66833</v>
      </c>
      <c r="N8" s="39">
        <v>29150.5933</v>
      </c>
      <c r="O8" s="98">
        <f t="shared" si="2"/>
        <v>37795.961629999998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27</v>
      </c>
      <c r="D9" s="73">
        <v>24</v>
      </c>
      <c r="E9" s="73">
        <v>305</v>
      </c>
      <c r="F9" s="95">
        <f t="shared" si="0"/>
        <v>356</v>
      </c>
      <c r="G9" s="129">
        <f t="shared" si="3"/>
        <v>1.8858928855220638E-2</v>
      </c>
      <c r="H9" s="4">
        <v>16</v>
      </c>
      <c r="I9">
        <v>15</v>
      </c>
      <c r="J9">
        <v>200</v>
      </c>
      <c r="K9" s="95">
        <f t="shared" si="1"/>
        <v>231</v>
      </c>
      <c r="L9" s="39">
        <v>8964.78917</v>
      </c>
      <c r="M9" s="39">
        <v>7844.4058299999997</v>
      </c>
      <c r="N9" s="39">
        <v>95878.726699999999</v>
      </c>
      <c r="O9" s="98">
        <f t="shared" si="2"/>
        <v>112687.92170000001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90</v>
      </c>
      <c r="D10" s="73">
        <v>41</v>
      </c>
      <c r="E10" s="73">
        <v>207</v>
      </c>
      <c r="F10" s="95">
        <f t="shared" si="0"/>
        <v>338</v>
      </c>
      <c r="G10" s="129">
        <f t="shared" si="3"/>
        <v>1.7905387508608359E-2</v>
      </c>
      <c r="H10" s="4">
        <v>51</v>
      </c>
      <c r="I10">
        <v>24</v>
      </c>
      <c r="J10">
        <v>115</v>
      </c>
      <c r="K10" s="95">
        <f t="shared" si="1"/>
        <v>190</v>
      </c>
      <c r="L10" s="39">
        <v>25279.236700000001</v>
      </c>
      <c r="M10" s="39">
        <v>13639.405000000001</v>
      </c>
      <c r="N10" s="39">
        <v>51909.736700000001</v>
      </c>
      <c r="O10" s="98">
        <f t="shared" si="2"/>
        <v>90828.378400000001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152</v>
      </c>
      <c r="D11" s="73">
        <v>10</v>
      </c>
      <c r="E11" s="73">
        <v>365</v>
      </c>
      <c r="F11" s="95">
        <f t="shared" si="0"/>
        <v>527</v>
      </c>
      <c r="G11" s="129">
        <f t="shared" si="3"/>
        <v>2.7917571648037293E-2</v>
      </c>
      <c r="H11" s="4">
        <v>84</v>
      </c>
      <c r="I11">
        <v>5</v>
      </c>
      <c r="J11">
        <v>243</v>
      </c>
      <c r="K11" s="95">
        <f t="shared" si="1"/>
        <v>332</v>
      </c>
      <c r="L11" s="39">
        <v>63484.221700000002</v>
      </c>
      <c r="M11" s="39">
        <v>2722.2433299999998</v>
      </c>
      <c r="N11" s="39">
        <v>124032.12300000001</v>
      </c>
      <c r="O11" s="98">
        <f t="shared" si="2"/>
        <v>190238.58803000001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19</v>
      </c>
      <c r="D12" s="73">
        <v>21</v>
      </c>
      <c r="E12" s="73">
        <v>179</v>
      </c>
      <c r="F12" s="95">
        <f t="shared" si="0"/>
        <v>219</v>
      </c>
      <c r="G12" s="129">
        <f t="shared" si="3"/>
        <v>1.1601419717116068E-2</v>
      </c>
      <c r="H12" s="4">
        <v>10</v>
      </c>
      <c r="I12">
        <v>9</v>
      </c>
      <c r="J12">
        <v>117</v>
      </c>
      <c r="K12" s="95">
        <f t="shared" si="1"/>
        <v>136</v>
      </c>
      <c r="L12" s="39">
        <v>5522.0208300000004</v>
      </c>
      <c r="M12" s="39">
        <v>4027.1075000000001</v>
      </c>
      <c r="N12" s="39">
        <v>38812.702499999999</v>
      </c>
      <c r="O12" s="98">
        <f t="shared" si="2"/>
        <v>48361.830829999999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67</v>
      </c>
      <c r="D13" s="73">
        <v>52</v>
      </c>
      <c r="E13" s="73">
        <v>244</v>
      </c>
      <c r="F13" s="95">
        <f t="shared" si="0"/>
        <v>363</v>
      </c>
      <c r="G13" s="129">
        <f t="shared" si="3"/>
        <v>1.9229750490014304E-2</v>
      </c>
      <c r="H13" s="4">
        <v>42</v>
      </c>
      <c r="I13">
        <v>28</v>
      </c>
      <c r="J13">
        <v>147</v>
      </c>
      <c r="K13" s="95">
        <f t="shared" si="1"/>
        <v>217</v>
      </c>
      <c r="L13" s="39">
        <v>19213.306700000001</v>
      </c>
      <c r="M13" s="39">
        <v>12686.710800000001</v>
      </c>
      <c r="N13" s="39">
        <v>64174.326699999998</v>
      </c>
      <c r="O13" s="98">
        <f t="shared" si="2"/>
        <v>96074.344199999992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2</v>
      </c>
      <c r="D14" s="73">
        <v>3</v>
      </c>
      <c r="E14" s="73">
        <v>17</v>
      </c>
      <c r="F14" s="95">
        <f t="shared" si="0"/>
        <v>22</v>
      </c>
      <c r="G14" s="129">
        <f t="shared" si="3"/>
        <v>1.1654394236372304E-3</v>
      </c>
      <c r="H14" s="4">
        <v>2</v>
      </c>
      <c r="I14">
        <v>2</v>
      </c>
      <c r="J14">
        <v>14</v>
      </c>
      <c r="K14" s="95">
        <f t="shared" si="1"/>
        <v>18</v>
      </c>
      <c r="L14" s="39">
        <v>241.25833299999999</v>
      </c>
      <c r="M14" s="39">
        <v>404.809167</v>
      </c>
      <c r="N14" s="39">
        <v>2995.87167</v>
      </c>
      <c r="O14" s="98">
        <f t="shared" si="2"/>
        <v>3641.9391700000001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119</v>
      </c>
      <c r="D15" s="73">
        <v>61</v>
      </c>
      <c r="E15" s="73">
        <v>390</v>
      </c>
      <c r="F15" s="95">
        <f t="shared" si="0"/>
        <v>570</v>
      </c>
      <c r="G15" s="129">
        <f t="shared" si="3"/>
        <v>3.0195475976055517E-2</v>
      </c>
      <c r="H15" s="4">
        <v>77</v>
      </c>
      <c r="I15">
        <v>34</v>
      </c>
      <c r="J15">
        <v>242</v>
      </c>
      <c r="K15" s="95">
        <f t="shared" si="1"/>
        <v>353</v>
      </c>
      <c r="L15" s="39">
        <v>45618.451699999998</v>
      </c>
      <c r="M15" s="39">
        <v>18809.873299999999</v>
      </c>
      <c r="N15" s="39">
        <v>110301.512</v>
      </c>
      <c r="O15" s="98">
        <f t="shared" si="2"/>
        <v>174729.837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258</v>
      </c>
      <c r="D16" s="73">
        <v>44</v>
      </c>
      <c r="E16" s="73">
        <v>482</v>
      </c>
      <c r="F16" s="95">
        <f t="shared" si="0"/>
        <v>784</v>
      </c>
      <c r="G16" s="129">
        <f t="shared" si="3"/>
        <v>4.1532023096890393E-2</v>
      </c>
      <c r="H16" s="4">
        <v>152</v>
      </c>
      <c r="I16">
        <v>25</v>
      </c>
      <c r="J16">
        <v>284</v>
      </c>
      <c r="K16" s="95">
        <f t="shared" si="1"/>
        <v>461</v>
      </c>
      <c r="L16" s="39">
        <v>147742.76800000001</v>
      </c>
      <c r="M16" s="39">
        <v>24369.789199999999</v>
      </c>
      <c r="N16" s="39">
        <v>212492.356</v>
      </c>
      <c r="O16" s="98">
        <f t="shared" si="2"/>
        <v>384604.91320000001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9</v>
      </c>
      <c r="D17" s="73">
        <v>5</v>
      </c>
      <c r="E17" s="73">
        <v>53</v>
      </c>
      <c r="F17" s="95">
        <f t="shared" si="0"/>
        <v>67</v>
      </c>
      <c r="G17" s="129">
        <f t="shared" si="3"/>
        <v>3.5492927901679292E-3</v>
      </c>
      <c r="H17" s="4">
        <v>8</v>
      </c>
      <c r="I17">
        <v>3</v>
      </c>
      <c r="J17">
        <v>31</v>
      </c>
      <c r="K17" s="95">
        <f t="shared" si="1"/>
        <v>42</v>
      </c>
      <c r="L17" s="39">
        <v>2205.2224999999999</v>
      </c>
      <c r="M17" s="39">
        <v>1012.91667</v>
      </c>
      <c r="N17" s="39">
        <v>9579.9708300000002</v>
      </c>
      <c r="O17" s="98">
        <f t="shared" si="2"/>
        <v>12798.11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395</v>
      </c>
      <c r="D18" s="73">
        <v>116</v>
      </c>
      <c r="E18" s="73">
        <v>948</v>
      </c>
      <c r="F18" s="95">
        <f t="shared" si="0"/>
        <v>1459</v>
      </c>
      <c r="G18" s="129">
        <f t="shared" si="3"/>
        <v>7.7289823594850871E-2</v>
      </c>
      <c r="H18" s="4">
        <v>230</v>
      </c>
      <c r="I18">
        <v>61</v>
      </c>
      <c r="J18">
        <v>564</v>
      </c>
      <c r="K18" s="95">
        <f t="shared" si="1"/>
        <v>855</v>
      </c>
      <c r="L18" s="39">
        <v>205994.86900000001</v>
      </c>
      <c r="M18" s="39">
        <v>45297.654999999999</v>
      </c>
      <c r="N18" s="39">
        <v>340941.67300000001</v>
      </c>
      <c r="O18" s="98">
        <f t="shared" si="2"/>
        <v>592234.19700000004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1150</v>
      </c>
      <c r="D19" s="73">
        <v>192</v>
      </c>
      <c r="E19" s="73">
        <v>1433</v>
      </c>
      <c r="F19" s="95">
        <f t="shared" si="0"/>
        <v>2775</v>
      </c>
      <c r="G19" s="129">
        <f t="shared" si="3"/>
        <v>0.14700429093605977</v>
      </c>
      <c r="H19" s="4">
        <v>648</v>
      </c>
      <c r="I19">
        <v>110</v>
      </c>
      <c r="J19">
        <v>856</v>
      </c>
      <c r="K19" s="95">
        <f t="shared" si="1"/>
        <v>1614</v>
      </c>
      <c r="L19" s="39">
        <v>528248.29399999999</v>
      </c>
      <c r="M19" s="39">
        <v>65905.883300000001</v>
      </c>
      <c r="N19" s="39">
        <v>484184.71799999999</v>
      </c>
      <c r="O19" s="98">
        <f t="shared" si="2"/>
        <v>1078338.8953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15</v>
      </c>
      <c r="D20" s="73">
        <v>0</v>
      </c>
      <c r="E20" s="73">
        <v>45</v>
      </c>
      <c r="F20" s="95">
        <f t="shared" si="0"/>
        <v>60</v>
      </c>
      <c r="G20" s="129">
        <f t="shared" si="3"/>
        <v>3.1784711553742651E-3</v>
      </c>
      <c r="H20" s="4">
        <v>7</v>
      </c>
      <c r="I20">
        <v>0</v>
      </c>
      <c r="J20">
        <v>30</v>
      </c>
      <c r="K20" s="95">
        <f t="shared" si="1"/>
        <v>37</v>
      </c>
      <c r="L20" s="39">
        <v>4193.4858299999996</v>
      </c>
      <c r="M20" s="39">
        <v>0</v>
      </c>
      <c r="N20" s="39">
        <v>10085.085800000001</v>
      </c>
      <c r="O20" s="98">
        <f t="shared" si="2"/>
        <v>14278.57163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82</v>
      </c>
      <c r="D21" s="73">
        <v>53</v>
      </c>
      <c r="E21" s="73">
        <v>172</v>
      </c>
      <c r="F21" s="95">
        <f t="shared" si="0"/>
        <v>307</v>
      </c>
      <c r="G21" s="129">
        <f t="shared" si="3"/>
        <v>1.626317741166499E-2</v>
      </c>
      <c r="H21" s="4">
        <v>38</v>
      </c>
      <c r="I21">
        <v>24</v>
      </c>
      <c r="J21">
        <v>96</v>
      </c>
      <c r="K21" s="95">
        <f t="shared" si="1"/>
        <v>158</v>
      </c>
      <c r="L21" s="39">
        <v>17936.912499999999</v>
      </c>
      <c r="M21" s="39">
        <v>11198.4275</v>
      </c>
      <c r="N21" s="39">
        <v>28004.610799999999</v>
      </c>
      <c r="O21" s="98">
        <f t="shared" si="2"/>
        <v>57139.950799999991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46</v>
      </c>
      <c r="D22" s="73">
        <v>39</v>
      </c>
      <c r="E22" s="73">
        <v>239</v>
      </c>
      <c r="F22" s="95">
        <f t="shared" si="0"/>
        <v>324</v>
      </c>
      <c r="G22" s="129">
        <f t="shared" si="3"/>
        <v>1.716374423902103E-2</v>
      </c>
      <c r="H22" s="4">
        <v>28</v>
      </c>
      <c r="I22">
        <v>19</v>
      </c>
      <c r="J22">
        <v>135</v>
      </c>
      <c r="K22" s="95">
        <f t="shared" si="1"/>
        <v>182</v>
      </c>
      <c r="L22" s="39">
        <v>15279.181699999999</v>
      </c>
      <c r="M22" s="39">
        <v>8279.3425000000007</v>
      </c>
      <c r="N22" s="39">
        <v>63042.622499999998</v>
      </c>
      <c r="O22" s="98">
        <f t="shared" si="2"/>
        <v>86601.146699999998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8</v>
      </c>
      <c r="D23" s="73">
        <v>5</v>
      </c>
      <c r="E23" s="73">
        <v>122</v>
      </c>
      <c r="F23" s="95">
        <f t="shared" si="0"/>
        <v>135</v>
      </c>
      <c r="G23" s="129">
        <f t="shared" si="3"/>
        <v>7.1515600995920962E-3</v>
      </c>
      <c r="H23" s="4">
        <v>3</v>
      </c>
      <c r="I23">
        <v>2</v>
      </c>
      <c r="J23">
        <v>86</v>
      </c>
      <c r="K23" s="95">
        <f t="shared" si="1"/>
        <v>91</v>
      </c>
      <c r="L23" s="39">
        <v>2726.2516700000001</v>
      </c>
      <c r="M23" s="39">
        <v>742.08333300000004</v>
      </c>
      <c r="N23" s="39">
        <v>33617.458299999998</v>
      </c>
      <c r="O23" s="98">
        <f t="shared" si="2"/>
        <v>37085.793302999999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73</v>
      </c>
      <c r="D24" s="73">
        <v>37</v>
      </c>
      <c r="E24" s="73">
        <v>305</v>
      </c>
      <c r="F24" s="95">
        <f t="shared" si="0"/>
        <v>415</v>
      </c>
      <c r="G24" s="129">
        <f t="shared" si="3"/>
        <v>2.1984425491338666E-2</v>
      </c>
      <c r="H24" s="4">
        <v>43</v>
      </c>
      <c r="I24">
        <v>22</v>
      </c>
      <c r="J24">
        <v>189</v>
      </c>
      <c r="K24" s="95">
        <f t="shared" si="1"/>
        <v>254</v>
      </c>
      <c r="L24" s="39">
        <v>21340.724200000001</v>
      </c>
      <c r="M24" s="39">
        <v>6786.91</v>
      </c>
      <c r="N24" s="39">
        <v>66633.374200000006</v>
      </c>
      <c r="O24" s="98">
        <f t="shared" si="2"/>
        <v>94761.008400000006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99</v>
      </c>
      <c r="D25" s="73">
        <v>48</v>
      </c>
      <c r="E25" s="73">
        <v>390</v>
      </c>
      <c r="F25" s="95">
        <f t="shared" si="0"/>
        <v>537</v>
      </c>
      <c r="G25" s="129">
        <f t="shared" si="3"/>
        <v>2.844731684059967E-2</v>
      </c>
      <c r="H25" s="4">
        <v>55</v>
      </c>
      <c r="I25">
        <v>27</v>
      </c>
      <c r="J25">
        <v>253</v>
      </c>
      <c r="K25" s="95">
        <f t="shared" si="1"/>
        <v>335</v>
      </c>
      <c r="L25" s="39">
        <v>26051.447499999998</v>
      </c>
      <c r="M25" s="39">
        <v>11364.318300000001</v>
      </c>
      <c r="N25" s="39">
        <v>84683.494999999995</v>
      </c>
      <c r="O25" s="98">
        <f t="shared" si="2"/>
        <v>122099.26079999999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6</v>
      </c>
      <c r="D26" s="73">
        <v>1</v>
      </c>
      <c r="E26" s="73">
        <v>150</v>
      </c>
      <c r="F26" s="95">
        <f t="shared" si="0"/>
        <v>157</v>
      </c>
      <c r="G26" s="129">
        <f t="shared" si="3"/>
        <v>8.3169995232293265E-3</v>
      </c>
      <c r="H26" s="4">
        <v>5</v>
      </c>
      <c r="I26">
        <v>0</v>
      </c>
      <c r="J26">
        <v>97</v>
      </c>
      <c r="K26" s="95">
        <f t="shared" si="1"/>
        <v>102</v>
      </c>
      <c r="L26" s="39">
        <v>1693.69417</v>
      </c>
      <c r="M26" s="39">
        <v>231.79</v>
      </c>
      <c r="N26" s="39">
        <v>32551.74</v>
      </c>
      <c r="O26" s="98">
        <f t="shared" si="2"/>
        <v>34477.224170000001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3038</v>
      </c>
      <c r="D27" s="73">
        <v>816</v>
      </c>
      <c r="E27" s="73">
        <v>1490</v>
      </c>
      <c r="F27" s="95">
        <f t="shared" si="0"/>
        <v>5344</v>
      </c>
      <c r="G27" s="129">
        <f t="shared" si="3"/>
        <v>0.28309583090533452</v>
      </c>
      <c r="H27" s="4">
        <v>1835</v>
      </c>
      <c r="I27">
        <v>476</v>
      </c>
      <c r="J27">
        <v>898</v>
      </c>
      <c r="K27" s="95">
        <f t="shared" si="1"/>
        <v>3209</v>
      </c>
      <c r="L27" s="39">
        <v>1240534.57</v>
      </c>
      <c r="M27" s="39">
        <v>274408.20299999998</v>
      </c>
      <c r="N27" s="39">
        <v>467054.391</v>
      </c>
      <c r="O27" s="98">
        <f t="shared" si="2"/>
        <v>1981997.1640000001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6751</v>
      </c>
      <c r="D28" s="103">
        <f>SUM(D4:D27)</f>
        <v>2000</v>
      </c>
      <c r="E28" s="103">
        <f>SUM(E4:E27)</f>
        <v>10126</v>
      </c>
      <c r="F28" s="104">
        <f>SUM(F4:F27)</f>
        <v>18877</v>
      </c>
      <c r="G28" s="103"/>
      <c r="H28" s="130">
        <f t="shared" ref="H28:O28" si="4">SUM(H4:H27)</f>
        <v>3933</v>
      </c>
      <c r="I28" s="103">
        <f>SUM(I4:I27)</f>
        <v>1139</v>
      </c>
      <c r="J28" s="103">
        <f t="shared" si="4"/>
        <v>6163</v>
      </c>
      <c r="K28" s="104">
        <f t="shared" si="4"/>
        <v>11235</v>
      </c>
      <c r="L28" s="105">
        <f t="shared" si="4"/>
        <v>2787992.0827029999</v>
      </c>
      <c r="M28" s="105">
        <f t="shared" si="4"/>
        <v>652431.10758999991</v>
      </c>
      <c r="N28" s="105">
        <f t="shared" si="4"/>
        <v>3114578.8821</v>
      </c>
      <c r="O28" s="106">
        <f t="shared" si="4"/>
        <v>6555002.0723930001</v>
      </c>
    </row>
    <row r="31" spans="1:17" x14ac:dyDescent="0.2">
      <c r="I31" t="s">
        <v>112</v>
      </c>
    </row>
    <row r="32" spans="1:17" x14ac:dyDescent="0.2">
      <c r="D32" t="s">
        <v>112</v>
      </c>
    </row>
    <row r="34" spans="8:8" x14ac:dyDescent="0.2">
      <c r="H34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pane xSplit="2" ySplit="3" topLeftCell="F4" activePane="bottomRight" state="frozen"/>
      <selection pane="topRight" activeCell="C1" sqref="C1"/>
      <selection pane="bottomLeft" activeCell="A4" sqref="A4"/>
      <selection pane="bottomRight" activeCell="F33" sqref="F33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127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41</v>
      </c>
      <c r="D4" s="73">
        <v>43</v>
      </c>
      <c r="E4" s="73">
        <v>197</v>
      </c>
      <c r="F4" s="95">
        <f>SUM(C4:E4)</f>
        <v>281</v>
      </c>
      <c r="G4" s="129">
        <f>F4/F$28</f>
        <v>1.4684364548494984E-2</v>
      </c>
      <c r="H4" s="6">
        <v>20</v>
      </c>
      <c r="I4">
        <v>25</v>
      </c>
      <c r="J4">
        <v>118</v>
      </c>
      <c r="K4" s="95">
        <f t="shared" ref="K4:K27" si="0">SUM(H4:J4)</f>
        <v>163</v>
      </c>
      <c r="L4" s="39">
        <v>11259.365</v>
      </c>
      <c r="M4" s="39">
        <v>10570.289199999999</v>
      </c>
      <c r="N4" s="39">
        <v>37721.471700000002</v>
      </c>
      <c r="O4" s="98">
        <f t="shared" ref="O4:O27" si="1">SUM(L4:N4)</f>
        <v>59551.125899999999</v>
      </c>
      <c r="P4" s="128"/>
      <c r="Q4" s="122"/>
    </row>
    <row r="5" spans="1:21" x14ac:dyDescent="0.2">
      <c r="A5" s="4">
        <v>2</v>
      </c>
      <c r="B5" s="15" t="s">
        <v>5</v>
      </c>
      <c r="C5" s="73">
        <v>127</v>
      </c>
      <c r="D5" s="73">
        <v>62</v>
      </c>
      <c r="E5" s="73">
        <v>304</v>
      </c>
      <c r="F5" s="95">
        <f t="shared" ref="F5:F27" si="2">SUM(C5:E5)</f>
        <v>493</v>
      </c>
      <c r="G5" s="129">
        <f t="shared" ref="G5:G27" si="3">F5/F$28</f>
        <v>2.5762959866220736E-2</v>
      </c>
      <c r="H5" s="4">
        <v>62</v>
      </c>
      <c r="I5">
        <v>30</v>
      </c>
      <c r="J5">
        <v>182</v>
      </c>
      <c r="K5" s="95">
        <f t="shared" si="0"/>
        <v>274</v>
      </c>
      <c r="L5" s="39">
        <v>43216.441700000003</v>
      </c>
      <c r="M5" s="39">
        <v>19121.710800000001</v>
      </c>
      <c r="N5" s="39">
        <v>90616.597500000003</v>
      </c>
      <c r="O5" s="98">
        <f t="shared" si="1"/>
        <v>152954.75</v>
      </c>
      <c r="P5" s="128"/>
      <c r="Q5" s="122"/>
    </row>
    <row r="6" spans="1:21" x14ac:dyDescent="0.2">
      <c r="A6" s="4">
        <v>3</v>
      </c>
      <c r="B6" s="15" t="s">
        <v>6</v>
      </c>
      <c r="C6" s="73">
        <v>881</v>
      </c>
      <c r="D6" s="73">
        <v>290</v>
      </c>
      <c r="E6" s="73">
        <v>1768</v>
      </c>
      <c r="F6" s="95">
        <f t="shared" si="2"/>
        <v>2939</v>
      </c>
      <c r="G6" s="129">
        <f t="shared" si="3"/>
        <v>0.15358486622073578</v>
      </c>
      <c r="H6" s="4">
        <v>495</v>
      </c>
      <c r="I6">
        <v>164</v>
      </c>
      <c r="J6">
        <v>1069</v>
      </c>
      <c r="K6" s="95">
        <f t="shared" si="0"/>
        <v>1728</v>
      </c>
      <c r="L6" s="39">
        <v>370433.91700000002</v>
      </c>
      <c r="M6" s="39">
        <v>101652.428</v>
      </c>
      <c r="N6" s="39">
        <v>600769.18400000001</v>
      </c>
      <c r="O6" s="98">
        <f t="shared" si="1"/>
        <v>1072855.5290000001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34</v>
      </c>
      <c r="D7" s="73">
        <v>16</v>
      </c>
      <c r="E7" s="73">
        <v>174</v>
      </c>
      <c r="F7" s="95">
        <f t="shared" si="2"/>
        <v>224</v>
      </c>
      <c r="G7" s="129">
        <f t="shared" si="3"/>
        <v>1.1705685618729096E-2</v>
      </c>
      <c r="H7" s="4">
        <v>21</v>
      </c>
      <c r="I7">
        <v>9</v>
      </c>
      <c r="J7">
        <v>107</v>
      </c>
      <c r="K7" s="95">
        <f t="shared" si="0"/>
        <v>137</v>
      </c>
      <c r="L7" s="39">
        <v>10707.146699999999</v>
      </c>
      <c r="M7" s="39">
        <v>6354.5733300000002</v>
      </c>
      <c r="N7" s="39">
        <v>48205.765800000001</v>
      </c>
      <c r="O7" s="98">
        <f t="shared" si="1"/>
        <v>65267.485830000005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25</v>
      </c>
      <c r="D8" s="73">
        <v>10</v>
      </c>
      <c r="E8" s="73">
        <v>161</v>
      </c>
      <c r="F8" s="95">
        <f t="shared" si="2"/>
        <v>196</v>
      </c>
      <c r="G8" s="129">
        <f t="shared" si="3"/>
        <v>1.024247491638796E-2</v>
      </c>
      <c r="H8" s="4">
        <v>13</v>
      </c>
      <c r="I8">
        <v>8</v>
      </c>
      <c r="J8">
        <v>100</v>
      </c>
      <c r="K8" s="95">
        <f t="shared" si="0"/>
        <v>121</v>
      </c>
      <c r="L8" s="39">
        <v>6126.0441700000001</v>
      </c>
      <c r="M8" s="39">
        <v>2198.6033299999999</v>
      </c>
      <c r="N8" s="39">
        <v>30521.085800000001</v>
      </c>
      <c r="O8" s="98">
        <f t="shared" si="1"/>
        <v>38845.7333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19</v>
      </c>
      <c r="D9" s="73">
        <v>23</v>
      </c>
      <c r="E9" s="73">
        <v>308</v>
      </c>
      <c r="F9" s="95">
        <f t="shared" si="2"/>
        <v>350</v>
      </c>
      <c r="G9" s="129">
        <f t="shared" si="3"/>
        <v>1.8290133779264216E-2</v>
      </c>
      <c r="H9" s="4">
        <v>11</v>
      </c>
      <c r="I9">
        <v>13</v>
      </c>
      <c r="J9">
        <v>205</v>
      </c>
      <c r="K9" s="95">
        <f t="shared" si="0"/>
        <v>229</v>
      </c>
      <c r="L9" s="39">
        <v>7112.06167</v>
      </c>
      <c r="M9" s="39">
        <v>6857.2725</v>
      </c>
      <c r="N9" s="39">
        <v>96667.447499999995</v>
      </c>
      <c r="O9" s="98">
        <f t="shared" si="1"/>
        <v>110636.78167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96</v>
      </c>
      <c r="D10" s="73">
        <v>40</v>
      </c>
      <c r="E10" s="73">
        <v>190</v>
      </c>
      <c r="F10" s="95">
        <f t="shared" si="2"/>
        <v>326</v>
      </c>
      <c r="G10" s="129">
        <f t="shared" si="3"/>
        <v>1.7035953177257524E-2</v>
      </c>
      <c r="H10" s="4">
        <v>55</v>
      </c>
      <c r="I10">
        <v>22</v>
      </c>
      <c r="J10">
        <v>105</v>
      </c>
      <c r="K10" s="95">
        <f t="shared" si="0"/>
        <v>182</v>
      </c>
      <c r="L10" s="39">
        <v>29917.723300000001</v>
      </c>
      <c r="M10" s="39">
        <v>12846.8058</v>
      </c>
      <c r="N10" s="39">
        <v>49426.314200000001</v>
      </c>
      <c r="O10" s="98">
        <f t="shared" si="1"/>
        <v>92190.843300000008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154</v>
      </c>
      <c r="D11" s="73">
        <v>10</v>
      </c>
      <c r="E11" s="73">
        <v>380</v>
      </c>
      <c r="F11" s="95">
        <f t="shared" si="2"/>
        <v>544</v>
      </c>
      <c r="G11" s="129">
        <f t="shared" si="3"/>
        <v>2.8428093645484948E-2</v>
      </c>
      <c r="H11" s="4">
        <v>86</v>
      </c>
      <c r="I11">
        <v>5</v>
      </c>
      <c r="J11">
        <v>252</v>
      </c>
      <c r="K11" s="95">
        <f t="shared" si="0"/>
        <v>343</v>
      </c>
      <c r="L11" s="39">
        <v>70906.268299999996</v>
      </c>
      <c r="M11" s="39">
        <v>2197.0758300000002</v>
      </c>
      <c r="N11" s="39">
        <v>129087.075</v>
      </c>
      <c r="O11" s="98">
        <f t="shared" si="1"/>
        <v>202190.41912999999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20</v>
      </c>
      <c r="D12" s="73">
        <v>17</v>
      </c>
      <c r="E12" s="73">
        <v>184</v>
      </c>
      <c r="F12" s="95">
        <f t="shared" si="2"/>
        <v>221</v>
      </c>
      <c r="G12" s="129">
        <f t="shared" si="3"/>
        <v>1.154891304347826E-2</v>
      </c>
      <c r="H12" s="4">
        <v>10</v>
      </c>
      <c r="I12">
        <v>6</v>
      </c>
      <c r="J12">
        <v>120</v>
      </c>
      <c r="K12" s="95">
        <f t="shared" si="0"/>
        <v>136</v>
      </c>
      <c r="L12" s="39">
        <v>5765.8466699999999</v>
      </c>
      <c r="M12" s="39">
        <v>2712.84</v>
      </c>
      <c r="N12" s="39">
        <v>39441.566700000003</v>
      </c>
      <c r="O12" s="98">
        <f t="shared" si="1"/>
        <v>47920.253370000006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64</v>
      </c>
      <c r="D13" s="73">
        <v>40</v>
      </c>
      <c r="E13" s="73">
        <v>259</v>
      </c>
      <c r="F13" s="95">
        <f t="shared" si="2"/>
        <v>363</v>
      </c>
      <c r="G13" s="129">
        <f t="shared" si="3"/>
        <v>1.8969481605351172E-2</v>
      </c>
      <c r="H13" s="4">
        <v>42</v>
      </c>
      <c r="I13">
        <v>21</v>
      </c>
      <c r="J13">
        <v>153</v>
      </c>
      <c r="K13" s="95">
        <f t="shared" si="0"/>
        <v>216</v>
      </c>
      <c r="L13" s="39">
        <v>21292.548299999999</v>
      </c>
      <c r="M13" s="39">
        <v>10229.689200000001</v>
      </c>
      <c r="N13" s="39">
        <v>67801.1967</v>
      </c>
      <c r="O13" s="98">
        <f t="shared" si="1"/>
        <v>99323.434200000003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2</v>
      </c>
      <c r="D14" s="73">
        <v>3</v>
      </c>
      <c r="E14" s="73">
        <v>20</v>
      </c>
      <c r="F14" s="95">
        <f t="shared" si="2"/>
        <v>25</v>
      </c>
      <c r="G14" s="129">
        <f t="shared" si="3"/>
        <v>1.306438127090301E-3</v>
      </c>
      <c r="H14" s="4">
        <v>2</v>
      </c>
      <c r="I14">
        <v>2</v>
      </c>
      <c r="J14">
        <v>16</v>
      </c>
      <c r="K14" s="95">
        <f t="shared" si="0"/>
        <v>20</v>
      </c>
      <c r="L14" s="39">
        <v>270.92</v>
      </c>
      <c r="M14" s="39">
        <v>257.42166700000001</v>
      </c>
      <c r="N14" s="39">
        <v>3543.0091699999998</v>
      </c>
      <c r="O14" s="98">
        <f t="shared" si="1"/>
        <v>4071.350837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112</v>
      </c>
      <c r="D15" s="73">
        <v>65</v>
      </c>
      <c r="E15" s="73">
        <v>387</v>
      </c>
      <c r="F15" s="95">
        <f t="shared" si="2"/>
        <v>564</v>
      </c>
      <c r="G15" s="129">
        <f t="shared" si="3"/>
        <v>2.9473244147157192E-2</v>
      </c>
      <c r="H15" s="4">
        <v>70</v>
      </c>
      <c r="I15">
        <v>38</v>
      </c>
      <c r="J15">
        <v>239</v>
      </c>
      <c r="K15" s="95">
        <f t="shared" si="0"/>
        <v>347</v>
      </c>
      <c r="L15" s="39">
        <v>41985.861700000001</v>
      </c>
      <c r="M15" s="39">
        <v>20610.7742</v>
      </c>
      <c r="N15" s="39">
        <v>110614.205</v>
      </c>
      <c r="O15" s="98">
        <f t="shared" si="1"/>
        <v>173210.84090000001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248</v>
      </c>
      <c r="D16" s="73">
        <v>45</v>
      </c>
      <c r="E16" s="73">
        <v>492</v>
      </c>
      <c r="F16" s="95">
        <f t="shared" si="2"/>
        <v>785</v>
      </c>
      <c r="G16" s="129">
        <f t="shared" si="3"/>
        <v>4.1022157190635448E-2</v>
      </c>
      <c r="H16" s="4">
        <v>143</v>
      </c>
      <c r="I16">
        <v>26</v>
      </c>
      <c r="J16">
        <v>287</v>
      </c>
      <c r="K16" s="95">
        <f t="shared" si="0"/>
        <v>456</v>
      </c>
      <c r="L16" s="39">
        <v>137040.302</v>
      </c>
      <c r="M16" s="39">
        <v>24406.1567</v>
      </c>
      <c r="N16" s="39">
        <v>219522.06299999999</v>
      </c>
      <c r="O16" s="98">
        <f t="shared" si="1"/>
        <v>380968.52169999998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8</v>
      </c>
      <c r="D17" s="73">
        <v>5</v>
      </c>
      <c r="E17" s="73">
        <v>52</v>
      </c>
      <c r="F17" s="95">
        <f t="shared" si="2"/>
        <v>65</v>
      </c>
      <c r="G17" s="129">
        <f t="shared" si="3"/>
        <v>3.3967391304347825E-3</v>
      </c>
      <c r="H17" s="4">
        <v>8</v>
      </c>
      <c r="I17">
        <v>3</v>
      </c>
      <c r="J17">
        <v>30</v>
      </c>
      <c r="K17" s="95">
        <f t="shared" si="0"/>
        <v>41</v>
      </c>
      <c r="L17" s="39">
        <v>2074.9841700000002</v>
      </c>
      <c r="M17" s="39">
        <v>851.45666700000004</v>
      </c>
      <c r="N17" s="39">
        <v>13145.459199999999</v>
      </c>
      <c r="O17" s="98">
        <f t="shared" si="1"/>
        <v>16071.900036999999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416</v>
      </c>
      <c r="D18" s="73">
        <v>126</v>
      </c>
      <c r="E18" s="73">
        <v>933</v>
      </c>
      <c r="F18" s="95">
        <f t="shared" si="2"/>
        <v>1475</v>
      </c>
      <c r="G18" s="129">
        <f t="shared" si="3"/>
        <v>7.707984949832776E-2</v>
      </c>
      <c r="H18" s="4">
        <v>247</v>
      </c>
      <c r="I18">
        <v>61</v>
      </c>
      <c r="J18">
        <v>557</v>
      </c>
      <c r="K18" s="95">
        <f t="shared" si="0"/>
        <v>865</v>
      </c>
      <c r="L18" s="39">
        <v>211567.99100000001</v>
      </c>
      <c r="M18" s="39">
        <v>58065.106699999997</v>
      </c>
      <c r="N18" s="39">
        <v>337201.02</v>
      </c>
      <c r="O18" s="98">
        <f t="shared" si="1"/>
        <v>606834.11770000006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1219</v>
      </c>
      <c r="D19" s="73">
        <v>200</v>
      </c>
      <c r="E19" s="73">
        <v>1499</v>
      </c>
      <c r="F19" s="95">
        <f t="shared" si="2"/>
        <v>2918</v>
      </c>
      <c r="G19" s="129">
        <f t="shared" si="3"/>
        <v>0.15248745819397994</v>
      </c>
      <c r="H19" s="4">
        <v>689</v>
      </c>
      <c r="I19">
        <v>113</v>
      </c>
      <c r="J19">
        <v>887</v>
      </c>
      <c r="K19" s="95">
        <f t="shared" si="0"/>
        <v>1689</v>
      </c>
      <c r="L19" s="39">
        <v>551139.24699999997</v>
      </c>
      <c r="M19" s="39">
        <v>75821.763300000006</v>
      </c>
      <c r="N19" s="39">
        <v>521257.609</v>
      </c>
      <c r="O19" s="98">
        <f t="shared" si="1"/>
        <v>1148218.6192999999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10</v>
      </c>
      <c r="D20" s="73">
        <v>3</v>
      </c>
      <c r="E20" s="73">
        <v>45</v>
      </c>
      <c r="F20" s="95">
        <f t="shared" si="2"/>
        <v>58</v>
      </c>
      <c r="G20" s="129">
        <f t="shared" si="3"/>
        <v>3.0309364548494985E-3</v>
      </c>
      <c r="H20" s="4">
        <v>5</v>
      </c>
      <c r="I20">
        <v>1</v>
      </c>
      <c r="J20">
        <v>30</v>
      </c>
      <c r="K20" s="95">
        <f t="shared" si="0"/>
        <v>36</v>
      </c>
      <c r="L20" s="39">
        <v>2709.4708300000002</v>
      </c>
      <c r="M20" s="39">
        <v>906.92333299999996</v>
      </c>
      <c r="N20" s="39">
        <v>9877.6166699999994</v>
      </c>
      <c r="O20" s="98">
        <f t="shared" si="1"/>
        <v>13494.010833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85</v>
      </c>
      <c r="D21" s="73">
        <v>57</v>
      </c>
      <c r="E21" s="73">
        <v>168</v>
      </c>
      <c r="F21" s="95">
        <f t="shared" si="2"/>
        <v>310</v>
      </c>
      <c r="G21" s="129">
        <f t="shared" si="3"/>
        <v>1.6199832775919732E-2</v>
      </c>
      <c r="H21" s="4">
        <v>41</v>
      </c>
      <c r="I21">
        <v>26</v>
      </c>
      <c r="J21">
        <v>95</v>
      </c>
      <c r="K21" s="95">
        <f t="shared" si="0"/>
        <v>162</v>
      </c>
      <c r="L21" s="39">
        <v>22571.0658</v>
      </c>
      <c r="M21" s="39">
        <v>12873.5533</v>
      </c>
      <c r="N21" s="39">
        <v>35296.830800000003</v>
      </c>
      <c r="O21" s="98">
        <f t="shared" si="1"/>
        <v>70741.449900000007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51</v>
      </c>
      <c r="D22" s="73">
        <v>39</v>
      </c>
      <c r="E22" s="73">
        <v>241</v>
      </c>
      <c r="F22" s="95">
        <f t="shared" si="2"/>
        <v>331</v>
      </c>
      <c r="G22" s="129">
        <f t="shared" si="3"/>
        <v>1.7297240802675584E-2</v>
      </c>
      <c r="H22" s="4">
        <v>31</v>
      </c>
      <c r="I22">
        <v>19</v>
      </c>
      <c r="J22">
        <v>138</v>
      </c>
      <c r="K22" s="95">
        <f t="shared" si="0"/>
        <v>188</v>
      </c>
      <c r="L22" s="39">
        <v>16449.3442</v>
      </c>
      <c r="M22" s="39">
        <v>8604.5483299999996</v>
      </c>
      <c r="N22" s="39">
        <v>63438.05</v>
      </c>
      <c r="O22" s="98">
        <f t="shared" si="1"/>
        <v>88491.94253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9</v>
      </c>
      <c r="D23" s="73">
        <v>5</v>
      </c>
      <c r="E23" s="73">
        <v>127</v>
      </c>
      <c r="F23" s="95">
        <f t="shared" si="2"/>
        <v>141</v>
      </c>
      <c r="G23" s="129">
        <f t="shared" si="3"/>
        <v>7.368311036789298E-3</v>
      </c>
      <c r="H23" s="4">
        <v>3</v>
      </c>
      <c r="I23">
        <v>2</v>
      </c>
      <c r="J23">
        <v>90</v>
      </c>
      <c r="K23" s="95">
        <f t="shared" si="0"/>
        <v>95</v>
      </c>
      <c r="L23" s="39">
        <v>2911.4258300000001</v>
      </c>
      <c r="M23" s="39">
        <v>1051.00667</v>
      </c>
      <c r="N23" s="39">
        <v>34099.346700000002</v>
      </c>
      <c r="O23" s="98">
        <f t="shared" si="1"/>
        <v>38061.779200000004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82</v>
      </c>
      <c r="D24" s="73">
        <v>38</v>
      </c>
      <c r="E24" s="73">
        <v>300</v>
      </c>
      <c r="F24" s="95">
        <f t="shared" si="2"/>
        <v>420</v>
      </c>
      <c r="G24" s="129">
        <f t="shared" si="3"/>
        <v>2.1948160535117056E-2</v>
      </c>
      <c r="H24" s="4">
        <v>46</v>
      </c>
      <c r="I24">
        <v>22</v>
      </c>
      <c r="J24">
        <v>190</v>
      </c>
      <c r="K24" s="95">
        <f t="shared" si="0"/>
        <v>258</v>
      </c>
      <c r="L24" s="39">
        <v>20385.95</v>
      </c>
      <c r="M24" s="39">
        <v>6980.87</v>
      </c>
      <c r="N24" s="39">
        <v>67109.184999999998</v>
      </c>
      <c r="O24" s="98">
        <f t="shared" si="1"/>
        <v>94476.005000000005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92</v>
      </c>
      <c r="D25" s="73">
        <v>49</v>
      </c>
      <c r="E25" s="73">
        <v>395</v>
      </c>
      <c r="F25" s="95">
        <f t="shared" si="2"/>
        <v>536</v>
      </c>
      <c r="G25" s="129">
        <f t="shared" si="3"/>
        <v>2.8010033444816052E-2</v>
      </c>
      <c r="H25" s="4">
        <v>51</v>
      </c>
      <c r="I25">
        <v>29</v>
      </c>
      <c r="J25">
        <v>253</v>
      </c>
      <c r="K25" s="95">
        <f t="shared" si="0"/>
        <v>333</v>
      </c>
      <c r="L25" s="39">
        <v>24721.0383</v>
      </c>
      <c r="M25" s="39">
        <v>10133.955</v>
      </c>
      <c r="N25" s="39">
        <v>84511.060800000007</v>
      </c>
      <c r="O25" s="98">
        <f t="shared" si="1"/>
        <v>119366.05410000001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3</v>
      </c>
      <c r="D26" s="73">
        <v>0</v>
      </c>
      <c r="E26" s="73">
        <v>154</v>
      </c>
      <c r="F26" s="95">
        <f t="shared" si="2"/>
        <v>157</v>
      </c>
      <c r="G26" s="129">
        <f t="shared" si="3"/>
        <v>8.20443143812709E-3</v>
      </c>
      <c r="H26" s="4">
        <v>3</v>
      </c>
      <c r="I26">
        <v>0</v>
      </c>
      <c r="J26">
        <v>98</v>
      </c>
      <c r="K26" s="95">
        <f t="shared" si="0"/>
        <v>101</v>
      </c>
      <c r="L26" s="39">
        <v>461.29416700000002</v>
      </c>
      <c r="M26" s="39">
        <v>0</v>
      </c>
      <c r="N26" s="39">
        <v>33118.789199999999</v>
      </c>
      <c r="O26" s="98">
        <f t="shared" si="1"/>
        <v>33580.083366999999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3090</v>
      </c>
      <c r="D27" s="73">
        <v>790</v>
      </c>
      <c r="E27" s="73">
        <v>1534</v>
      </c>
      <c r="F27" s="95">
        <f t="shared" si="2"/>
        <v>5414</v>
      </c>
      <c r="G27" s="129">
        <f t="shared" si="3"/>
        <v>0.28292224080267558</v>
      </c>
      <c r="H27" s="4">
        <v>1858</v>
      </c>
      <c r="I27">
        <v>459</v>
      </c>
      <c r="J27">
        <v>916</v>
      </c>
      <c r="K27" s="95">
        <f t="shared" si="0"/>
        <v>3233</v>
      </c>
      <c r="L27" s="39">
        <v>1250810.49</v>
      </c>
      <c r="M27" s="39">
        <v>265362.05599999998</v>
      </c>
      <c r="N27" s="39">
        <v>477123.93099999998</v>
      </c>
      <c r="O27" s="98">
        <f t="shared" si="1"/>
        <v>1993296.477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6888</v>
      </c>
      <c r="D28" s="103">
        <f>SUM(D4:D27)</f>
        <v>1976</v>
      </c>
      <c r="E28" s="103">
        <f>SUM(E4:E27)</f>
        <v>10272</v>
      </c>
      <c r="F28" s="104">
        <f>SUM(F4:F27)</f>
        <v>19136</v>
      </c>
      <c r="G28" s="103"/>
      <c r="H28" s="130">
        <f t="shared" ref="H28:O28" si="4">SUM(H4:H27)</f>
        <v>4012</v>
      </c>
      <c r="I28" s="103">
        <f>SUM(I4:I27)</f>
        <v>1104</v>
      </c>
      <c r="J28" s="103">
        <f t="shared" si="4"/>
        <v>6237</v>
      </c>
      <c r="K28" s="104">
        <f t="shared" si="4"/>
        <v>11353</v>
      </c>
      <c r="L28" s="105">
        <f t="shared" si="4"/>
        <v>2861836.7478069998</v>
      </c>
      <c r="M28" s="105">
        <f t="shared" si="4"/>
        <v>660666.87985699996</v>
      </c>
      <c r="N28" s="105">
        <f t="shared" si="4"/>
        <v>3200115.8804400004</v>
      </c>
      <c r="O28" s="106">
        <f t="shared" si="4"/>
        <v>6722619.5081039993</v>
      </c>
    </row>
    <row r="31" spans="1:17" x14ac:dyDescent="0.2">
      <c r="I31" t="s">
        <v>112</v>
      </c>
    </row>
    <row r="32" spans="1:17" x14ac:dyDescent="0.2">
      <c r="D32" t="s">
        <v>112</v>
      </c>
    </row>
    <row r="34" spans="8:13" x14ac:dyDescent="0.2">
      <c r="H34" t="s">
        <v>112</v>
      </c>
    </row>
    <row r="35" spans="8:13" x14ac:dyDescent="0.2">
      <c r="M35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pane xSplit="2" ySplit="3" topLeftCell="D4" activePane="bottomRight" state="frozen"/>
      <selection pane="topRight" activeCell="C1" sqref="C1"/>
      <selection pane="bottomLeft" activeCell="A4" sqref="A4"/>
      <selection pane="bottomRight" activeCell="D23" sqref="D23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128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54</v>
      </c>
      <c r="D4" s="73">
        <v>36</v>
      </c>
      <c r="E4" s="73">
        <v>196</v>
      </c>
      <c r="F4" s="95">
        <f>SUM(C4:E4)</f>
        <v>286</v>
      </c>
      <c r="G4" s="129">
        <f>F4/F$28</f>
        <v>1.5485407980941036E-2</v>
      </c>
      <c r="H4" s="6">
        <v>27</v>
      </c>
      <c r="I4">
        <v>21</v>
      </c>
      <c r="J4">
        <v>120</v>
      </c>
      <c r="K4" s="95">
        <f t="shared" ref="K4:K27" si="0">SUM(H4:J4)</f>
        <v>168</v>
      </c>
      <c r="L4" s="39">
        <v>13988.3</v>
      </c>
      <c r="M4" s="39">
        <v>9460.5400000000009</v>
      </c>
      <c r="N4" s="39">
        <v>42380.97</v>
      </c>
      <c r="O4" s="98">
        <f t="shared" ref="O4:O27" si="1">SUM(L4:N4)</f>
        <v>65829.81</v>
      </c>
      <c r="P4" s="128"/>
      <c r="Q4" s="122"/>
    </row>
    <row r="5" spans="1:21" x14ac:dyDescent="0.2">
      <c r="A5" s="4">
        <v>2</v>
      </c>
      <c r="B5" s="15" t="s">
        <v>5</v>
      </c>
      <c r="C5" s="73">
        <v>120</v>
      </c>
      <c r="D5" s="73">
        <v>52</v>
      </c>
      <c r="E5" s="73">
        <v>307</v>
      </c>
      <c r="F5" s="95">
        <f t="shared" ref="F5:F26" si="2">SUM(C5:E5)</f>
        <v>479</v>
      </c>
      <c r="G5" s="129">
        <f t="shared" ref="G5:G27" si="3">F5/F$28</f>
        <v>2.5935351128918729E-2</v>
      </c>
      <c r="H5" s="4">
        <v>59</v>
      </c>
      <c r="I5">
        <v>25</v>
      </c>
      <c r="J5">
        <v>184</v>
      </c>
      <c r="K5" s="95">
        <f t="shared" si="0"/>
        <v>268</v>
      </c>
      <c r="L5" s="39">
        <v>37919.050000000003</v>
      </c>
      <c r="M5" s="39">
        <v>16553.32</v>
      </c>
      <c r="N5" s="39">
        <v>89040.47</v>
      </c>
      <c r="O5" s="98">
        <f t="shared" si="1"/>
        <v>143512.84</v>
      </c>
      <c r="P5" s="128"/>
      <c r="Q5" s="122"/>
    </row>
    <row r="6" spans="1:21" x14ac:dyDescent="0.2">
      <c r="A6" s="4">
        <v>3</v>
      </c>
      <c r="B6" s="15" t="s">
        <v>6</v>
      </c>
      <c r="C6" s="73">
        <v>837</v>
      </c>
      <c r="D6" s="73">
        <v>281</v>
      </c>
      <c r="E6" s="73">
        <v>1660</v>
      </c>
      <c r="F6" s="95">
        <f t="shared" si="2"/>
        <v>2778</v>
      </c>
      <c r="G6" s="129">
        <f t="shared" si="3"/>
        <v>0.15041420759109861</v>
      </c>
      <c r="H6" s="4">
        <v>467</v>
      </c>
      <c r="I6">
        <v>160</v>
      </c>
      <c r="J6">
        <v>993</v>
      </c>
      <c r="K6" s="95">
        <f t="shared" si="0"/>
        <v>1620</v>
      </c>
      <c r="L6" s="39">
        <v>374696.92</v>
      </c>
      <c r="M6" s="39">
        <v>103049.48</v>
      </c>
      <c r="N6" s="39">
        <v>558247.42000000004</v>
      </c>
      <c r="O6" s="98">
        <f t="shared" si="1"/>
        <v>1035993.8200000001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30</v>
      </c>
      <c r="D7" s="73">
        <v>19</v>
      </c>
      <c r="E7" s="73">
        <v>178</v>
      </c>
      <c r="F7" s="95">
        <f t="shared" si="2"/>
        <v>227</v>
      </c>
      <c r="G7" s="129">
        <f t="shared" si="3"/>
        <v>1.2290865775082571E-2</v>
      </c>
      <c r="H7" s="4">
        <v>19</v>
      </c>
      <c r="I7">
        <v>11</v>
      </c>
      <c r="J7">
        <v>112</v>
      </c>
      <c r="K7" s="95">
        <f t="shared" si="0"/>
        <v>142</v>
      </c>
      <c r="L7" s="39">
        <v>7948.55</v>
      </c>
      <c r="M7" s="39">
        <v>7146.16</v>
      </c>
      <c r="N7" s="39">
        <v>48457.64</v>
      </c>
      <c r="O7" s="98">
        <f t="shared" si="1"/>
        <v>63552.35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25</v>
      </c>
      <c r="D8" s="73">
        <v>11</v>
      </c>
      <c r="E8" s="73">
        <v>142</v>
      </c>
      <c r="F8" s="95">
        <f t="shared" si="2"/>
        <v>178</v>
      </c>
      <c r="G8" s="129">
        <f t="shared" si="3"/>
        <v>9.6377714007255394E-3</v>
      </c>
      <c r="H8" s="4">
        <v>13</v>
      </c>
      <c r="I8">
        <v>8</v>
      </c>
      <c r="J8">
        <v>94</v>
      </c>
      <c r="K8" s="95">
        <f t="shared" si="0"/>
        <v>115</v>
      </c>
      <c r="L8" s="39">
        <v>6092.42</v>
      </c>
      <c r="M8" s="39">
        <v>2563.1799999999998</v>
      </c>
      <c r="N8" s="39">
        <v>29833.17</v>
      </c>
      <c r="O8" s="98">
        <f t="shared" si="1"/>
        <v>38488.769999999997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11</v>
      </c>
      <c r="D9" s="73">
        <v>27</v>
      </c>
      <c r="E9" s="73">
        <v>288</v>
      </c>
      <c r="F9" s="95">
        <f t="shared" si="2"/>
        <v>326</v>
      </c>
      <c r="G9" s="129">
        <f t="shared" si="3"/>
        <v>1.7651199306946776E-2</v>
      </c>
      <c r="H9" s="4">
        <v>8</v>
      </c>
      <c r="I9">
        <v>15</v>
      </c>
      <c r="J9">
        <v>190</v>
      </c>
      <c r="K9" s="95">
        <f t="shared" si="0"/>
        <v>213</v>
      </c>
      <c r="L9" s="39">
        <v>6040.3</v>
      </c>
      <c r="M9" s="39">
        <v>9146.99</v>
      </c>
      <c r="N9" s="39">
        <v>88694.9</v>
      </c>
      <c r="O9" s="98">
        <f t="shared" si="1"/>
        <v>103882.19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104</v>
      </c>
      <c r="D10" s="73">
        <v>40</v>
      </c>
      <c r="E10" s="73">
        <v>179</v>
      </c>
      <c r="F10" s="95">
        <f t="shared" si="2"/>
        <v>323</v>
      </c>
      <c r="G10" s="129">
        <f t="shared" si="3"/>
        <v>1.7488764957496346E-2</v>
      </c>
      <c r="H10" s="4">
        <v>58</v>
      </c>
      <c r="I10">
        <v>22</v>
      </c>
      <c r="J10">
        <v>100</v>
      </c>
      <c r="K10" s="95">
        <f t="shared" si="0"/>
        <v>180</v>
      </c>
      <c r="L10" s="39">
        <v>32548.04</v>
      </c>
      <c r="M10" s="39">
        <v>12603.66</v>
      </c>
      <c r="N10" s="39">
        <v>47645.71</v>
      </c>
      <c r="O10" s="98">
        <f t="shared" si="1"/>
        <v>92797.41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161</v>
      </c>
      <c r="D11" s="73">
        <v>10</v>
      </c>
      <c r="E11" s="73">
        <v>367</v>
      </c>
      <c r="F11" s="95">
        <f t="shared" si="2"/>
        <v>538</v>
      </c>
      <c r="G11" s="129">
        <f t="shared" si="3"/>
        <v>2.9129893334777193E-2</v>
      </c>
      <c r="H11" s="4">
        <v>87</v>
      </c>
      <c r="I11">
        <v>5</v>
      </c>
      <c r="J11">
        <v>244</v>
      </c>
      <c r="K11" s="95">
        <f t="shared" si="0"/>
        <v>336</v>
      </c>
      <c r="L11" s="39">
        <v>67789.429999999993</v>
      </c>
      <c r="M11" s="39">
        <v>2699.68</v>
      </c>
      <c r="N11" s="39">
        <v>128299.92</v>
      </c>
      <c r="O11" s="98">
        <f t="shared" si="1"/>
        <v>198789.02999999997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17</v>
      </c>
      <c r="D12" s="73">
        <v>15</v>
      </c>
      <c r="E12" s="73">
        <v>172</v>
      </c>
      <c r="F12" s="95">
        <f t="shared" si="2"/>
        <v>204</v>
      </c>
      <c r="G12" s="129">
        <f t="shared" si="3"/>
        <v>1.1045535762629271E-2</v>
      </c>
      <c r="H12" s="4">
        <v>9</v>
      </c>
      <c r="I12">
        <v>5</v>
      </c>
      <c r="J12">
        <v>112</v>
      </c>
      <c r="K12" s="95">
        <f t="shared" si="0"/>
        <v>126</v>
      </c>
      <c r="L12" s="39">
        <v>4863.88</v>
      </c>
      <c r="M12" s="39">
        <v>2565.14</v>
      </c>
      <c r="N12" s="39">
        <v>36417.660000000003</v>
      </c>
      <c r="O12" s="98">
        <f t="shared" si="1"/>
        <v>43846.680000000008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43</v>
      </c>
      <c r="D13" s="73">
        <v>41</v>
      </c>
      <c r="E13" s="73">
        <v>244</v>
      </c>
      <c r="F13" s="95">
        <f t="shared" si="2"/>
        <v>328</v>
      </c>
      <c r="G13" s="129">
        <f t="shared" si="3"/>
        <v>1.7759488873247062E-2</v>
      </c>
      <c r="H13" s="4">
        <v>33</v>
      </c>
      <c r="I13">
        <v>23</v>
      </c>
      <c r="J13">
        <v>145</v>
      </c>
      <c r="K13" s="95">
        <f t="shared" si="0"/>
        <v>201</v>
      </c>
      <c r="L13" s="39">
        <v>13998.66</v>
      </c>
      <c r="M13" s="39">
        <v>10282.67</v>
      </c>
      <c r="N13" s="39">
        <v>59674.59</v>
      </c>
      <c r="O13" s="98">
        <f t="shared" si="1"/>
        <v>83955.92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1</v>
      </c>
      <c r="D14" s="73">
        <v>2</v>
      </c>
      <c r="E14" s="73">
        <v>25</v>
      </c>
      <c r="F14" s="95">
        <f t="shared" si="2"/>
        <v>28</v>
      </c>
      <c r="G14" s="129">
        <f t="shared" si="3"/>
        <v>1.5160539282040176E-3</v>
      </c>
      <c r="H14" s="4">
        <v>1</v>
      </c>
      <c r="I14">
        <v>1</v>
      </c>
      <c r="J14">
        <v>19</v>
      </c>
      <c r="K14" s="95">
        <f t="shared" si="0"/>
        <v>21</v>
      </c>
      <c r="L14" s="39">
        <v>135.88</v>
      </c>
      <c r="M14" s="39">
        <v>177.48</v>
      </c>
      <c r="N14" s="39">
        <v>4613.12</v>
      </c>
      <c r="O14" s="98">
        <f t="shared" si="1"/>
        <v>4926.4799999999996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114</v>
      </c>
      <c r="D15" s="73">
        <v>50</v>
      </c>
      <c r="E15" s="73">
        <v>360</v>
      </c>
      <c r="F15" s="95">
        <f t="shared" si="2"/>
        <v>524</v>
      </c>
      <c r="G15" s="129">
        <f t="shared" si="3"/>
        <v>2.8371866370675184E-2</v>
      </c>
      <c r="H15" s="4">
        <v>70</v>
      </c>
      <c r="I15">
        <v>28</v>
      </c>
      <c r="J15">
        <v>215</v>
      </c>
      <c r="K15" s="95">
        <f t="shared" si="0"/>
        <v>313</v>
      </c>
      <c r="L15" s="39">
        <v>44098.9</v>
      </c>
      <c r="M15" s="39">
        <v>17268.27</v>
      </c>
      <c r="N15" s="39">
        <v>104718.92</v>
      </c>
      <c r="O15" s="98">
        <f t="shared" si="1"/>
        <v>166086.09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216</v>
      </c>
      <c r="D16" s="73">
        <v>42</v>
      </c>
      <c r="E16" s="73">
        <v>461</v>
      </c>
      <c r="F16" s="95">
        <f t="shared" si="2"/>
        <v>719</v>
      </c>
      <c r="G16" s="129">
        <f t="shared" si="3"/>
        <v>3.8930099084953165E-2</v>
      </c>
      <c r="H16" s="4">
        <v>124</v>
      </c>
      <c r="I16">
        <v>24</v>
      </c>
      <c r="J16">
        <v>274</v>
      </c>
      <c r="K16" s="95">
        <f t="shared" si="0"/>
        <v>422</v>
      </c>
      <c r="L16" s="39">
        <v>120666.22</v>
      </c>
      <c r="M16" s="39">
        <v>21488.49</v>
      </c>
      <c r="N16" s="39">
        <v>209591.95</v>
      </c>
      <c r="O16" s="98">
        <f t="shared" si="1"/>
        <v>351746.66000000003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5</v>
      </c>
      <c r="D17" s="73">
        <v>3</v>
      </c>
      <c r="E17" s="73">
        <v>59</v>
      </c>
      <c r="F17" s="95">
        <f t="shared" si="2"/>
        <v>67</v>
      </c>
      <c r="G17" s="129">
        <f t="shared" si="3"/>
        <v>3.6277004710596134E-3</v>
      </c>
      <c r="H17" s="4">
        <v>5</v>
      </c>
      <c r="I17">
        <v>2</v>
      </c>
      <c r="J17">
        <v>33</v>
      </c>
      <c r="K17" s="95">
        <f t="shared" si="0"/>
        <v>40</v>
      </c>
      <c r="L17" s="39">
        <v>1273.32</v>
      </c>
      <c r="M17" s="39">
        <v>603.64</v>
      </c>
      <c r="N17" s="39">
        <v>13299.23</v>
      </c>
      <c r="O17" s="98">
        <f t="shared" si="1"/>
        <v>15176.189999999999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389</v>
      </c>
      <c r="D18" s="73">
        <v>108</v>
      </c>
      <c r="E18" s="73">
        <v>862</v>
      </c>
      <c r="F18" s="95">
        <f t="shared" si="2"/>
        <v>1359</v>
      </c>
      <c r="G18" s="129">
        <f t="shared" si="3"/>
        <v>7.3582760301044992E-2</v>
      </c>
      <c r="H18" s="4">
        <v>227</v>
      </c>
      <c r="I18">
        <v>52</v>
      </c>
      <c r="J18">
        <v>507</v>
      </c>
      <c r="K18" s="95">
        <f t="shared" si="0"/>
        <v>786</v>
      </c>
      <c r="L18" s="39">
        <v>189172.1</v>
      </c>
      <c r="M18" s="39">
        <v>49501.55</v>
      </c>
      <c r="N18" s="39">
        <v>320420.84999999998</v>
      </c>
      <c r="O18" s="98">
        <f t="shared" si="1"/>
        <v>559094.5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1135</v>
      </c>
      <c r="D19" s="73">
        <v>194</v>
      </c>
      <c r="E19" s="73">
        <v>1492</v>
      </c>
      <c r="F19" s="95">
        <f t="shared" si="2"/>
        <v>2821</v>
      </c>
      <c r="G19" s="129">
        <f t="shared" si="3"/>
        <v>0.15274243326655476</v>
      </c>
      <c r="H19" s="4">
        <v>649</v>
      </c>
      <c r="I19">
        <v>112</v>
      </c>
      <c r="J19">
        <v>877</v>
      </c>
      <c r="K19" s="95">
        <f t="shared" si="0"/>
        <v>1638</v>
      </c>
      <c r="L19" s="39">
        <v>522091.54</v>
      </c>
      <c r="M19" s="39">
        <v>71338.7</v>
      </c>
      <c r="N19" s="39">
        <v>524265.35</v>
      </c>
      <c r="O19" s="98">
        <f t="shared" si="1"/>
        <v>1117695.5899999999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9</v>
      </c>
      <c r="D20" s="73">
        <v>7</v>
      </c>
      <c r="E20" s="73">
        <v>48</v>
      </c>
      <c r="F20" s="95">
        <f t="shared" si="2"/>
        <v>64</v>
      </c>
      <c r="G20" s="129">
        <f t="shared" si="3"/>
        <v>3.4652661216091831E-3</v>
      </c>
      <c r="H20" s="4">
        <v>6</v>
      </c>
      <c r="I20">
        <v>3</v>
      </c>
      <c r="J20">
        <v>32</v>
      </c>
      <c r="K20" s="95">
        <f t="shared" si="0"/>
        <v>41</v>
      </c>
      <c r="L20" s="39">
        <v>1304.6400000000001</v>
      </c>
      <c r="M20" s="39">
        <v>2210.6799999999998</v>
      </c>
      <c r="N20" s="39">
        <v>11437.55</v>
      </c>
      <c r="O20" s="98">
        <f t="shared" si="1"/>
        <v>14952.869999999999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87</v>
      </c>
      <c r="D21" s="73">
        <v>51</v>
      </c>
      <c r="E21" s="73">
        <v>172</v>
      </c>
      <c r="F21" s="95">
        <f t="shared" si="2"/>
        <v>310</v>
      </c>
      <c r="G21" s="129">
        <f t="shared" si="3"/>
        <v>1.6784882776544479E-2</v>
      </c>
      <c r="H21" s="4">
        <v>42</v>
      </c>
      <c r="I21">
        <v>23</v>
      </c>
      <c r="J21">
        <v>97</v>
      </c>
      <c r="K21" s="95">
        <f t="shared" si="0"/>
        <v>162</v>
      </c>
      <c r="L21" s="39">
        <v>23504.05</v>
      </c>
      <c r="M21" s="39">
        <v>11833.19</v>
      </c>
      <c r="N21" s="39">
        <v>37689.57</v>
      </c>
      <c r="O21" s="98">
        <f t="shared" si="1"/>
        <v>73026.81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66</v>
      </c>
      <c r="D22" s="73">
        <v>28</v>
      </c>
      <c r="E22" s="73">
        <v>228</v>
      </c>
      <c r="F22" s="95">
        <f t="shared" si="2"/>
        <v>322</v>
      </c>
      <c r="G22" s="129">
        <f t="shared" si="3"/>
        <v>1.7434620174346202E-2</v>
      </c>
      <c r="H22" s="4">
        <v>37</v>
      </c>
      <c r="I22">
        <v>15</v>
      </c>
      <c r="J22">
        <v>132</v>
      </c>
      <c r="K22" s="95">
        <f t="shared" si="0"/>
        <v>184</v>
      </c>
      <c r="L22" s="39">
        <v>17962.68</v>
      </c>
      <c r="M22" s="39">
        <v>5906.59</v>
      </c>
      <c r="N22" s="39">
        <v>58164.55</v>
      </c>
      <c r="O22" s="98">
        <f t="shared" si="1"/>
        <v>82033.820000000007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4</v>
      </c>
      <c r="D23" s="73">
        <v>9</v>
      </c>
      <c r="E23" s="73">
        <v>127</v>
      </c>
      <c r="F23" s="95">
        <f t="shared" si="2"/>
        <v>140</v>
      </c>
      <c r="G23" s="129">
        <f t="shared" si="3"/>
        <v>7.5802696410200874E-3</v>
      </c>
      <c r="H23" s="4">
        <v>1</v>
      </c>
      <c r="I23">
        <v>4</v>
      </c>
      <c r="J23">
        <v>89</v>
      </c>
      <c r="K23" s="95">
        <f t="shared" si="0"/>
        <v>94</v>
      </c>
      <c r="L23" s="39">
        <v>1848.6</v>
      </c>
      <c r="M23" s="39">
        <v>1914.66</v>
      </c>
      <c r="N23" s="39">
        <v>38097.279999999999</v>
      </c>
      <c r="O23" s="98">
        <f t="shared" si="1"/>
        <v>41860.54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83</v>
      </c>
      <c r="D24" s="73">
        <v>38</v>
      </c>
      <c r="E24" s="73">
        <v>293</v>
      </c>
      <c r="F24" s="95">
        <f t="shared" si="2"/>
        <v>414</v>
      </c>
      <c r="G24" s="129">
        <f t="shared" si="3"/>
        <v>2.2415940224159402E-2</v>
      </c>
      <c r="H24" s="4">
        <v>45</v>
      </c>
      <c r="I24">
        <v>22</v>
      </c>
      <c r="J24">
        <v>182</v>
      </c>
      <c r="K24" s="95">
        <f t="shared" si="0"/>
        <v>249</v>
      </c>
      <c r="L24" s="39">
        <v>25209.74</v>
      </c>
      <c r="M24" s="39">
        <v>7596.04</v>
      </c>
      <c r="N24" s="39">
        <v>66352.59</v>
      </c>
      <c r="O24" s="98">
        <f t="shared" si="1"/>
        <v>99158.37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101</v>
      </c>
      <c r="D25" s="73">
        <v>42</v>
      </c>
      <c r="E25" s="73">
        <v>435</v>
      </c>
      <c r="F25" s="95">
        <f t="shared" si="2"/>
        <v>578</v>
      </c>
      <c r="G25" s="129">
        <f t="shared" si="3"/>
        <v>3.1295684660782933E-2</v>
      </c>
      <c r="H25" s="4">
        <v>53</v>
      </c>
      <c r="I25">
        <v>27</v>
      </c>
      <c r="J25">
        <v>275</v>
      </c>
      <c r="K25" s="95">
        <f t="shared" si="0"/>
        <v>355</v>
      </c>
      <c r="L25" s="39">
        <v>25879.03</v>
      </c>
      <c r="M25" s="39">
        <v>9961.8799999999992</v>
      </c>
      <c r="N25" s="39">
        <v>95621.15</v>
      </c>
      <c r="O25" s="98">
        <f t="shared" si="1"/>
        <v>131462.06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2</v>
      </c>
      <c r="D26" s="73">
        <v>0</v>
      </c>
      <c r="E26" s="73">
        <v>151</v>
      </c>
      <c r="F26" s="95">
        <f t="shared" si="2"/>
        <v>153</v>
      </c>
      <c r="G26" s="129">
        <f t="shared" si="3"/>
        <v>8.2841518219719523E-3</v>
      </c>
      <c r="H26" s="4">
        <v>1</v>
      </c>
      <c r="I26">
        <v>0</v>
      </c>
      <c r="J26">
        <v>94</v>
      </c>
      <c r="K26" s="95">
        <f t="shared" si="0"/>
        <v>95</v>
      </c>
      <c r="L26" s="39">
        <v>518.24</v>
      </c>
      <c r="M26" s="39">
        <v>0</v>
      </c>
      <c r="N26" s="39">
        <v>34388.54</v>
      </c>
      <c r="O26" s="98">
        <f t="shared" si="1"/>
        <v>34906.78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3060</v>
      </c>
      <c r="D27" s="73">
        <v>755</v>
      </c>
      <c r="E27" s="73">
        <v>1488</v>
      </c>
      <c r="F27" s="95">
        <f>SUM(C27:E27)</f>
        <v>5303</v>
      </c>
      <c r="G27" s="129">
        <f t="shared" si="3"/>
        <v>0.28712978504521092</v>
      </c>
      <c r="H27" s="4">
        <v>1808</v>
      </c>
      <c r="I27">
        <v>432</v>
      </c>
      <c r="J27">
        <v>885</v>
      </c>
      <c r="K27" s="95">
        <f t="shared" si="0"/>
        <v>3125</v>
      </c>
      <c r="L27" s="39">
        <v>1237612.43</v>
      </c>
      <c r="M27" s="39">
        <v>254849.62</v>
      </c>
      <c r="N27" s="39">
        <v>473559.83</v>
      </c>
      <c r="O27" s="98">
        <f t="shared" si="1"/>
        <v>1966021.88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6674</v>
      </c>
      <c r="D28" s="103">
        <f>SUM(D4:D27)</f>
        <v>1861</v>
      </c>
      <c r="E28" s="103">
        <f>SUM(E4:E27)</f>
        <v>9934</v>
      </c>
      <c r="F28" s="104">
        <f>SUM(F4:F27)</f>
        <v>18469</v>
      </c>
      <c r="G28" s="103"/>
      <c r="H28" s="130">
        <f t="shared" ref="H28:O28" si="4">SUM(H4:H27)</f>
        <v>3849</v>
      </c>
      <c r="I28" s="103">
        <f>SUM(I4:I27)</f>
        <v>1040</v>
      </c>
      <c r="J28" s="103">
        <f t="shared" si="4"/>
        <v>6005</v>
      </c>
      <c r="K28" s="104">
        <f t="shared" si="4"/>
        <v>10894</v>
      </c>
      <c r="L28" s="105">
        <f t="shared" si="4"/>
        <v>2777162.92</v>
      </c>
      <c r="M28" s="105">
        <f t="shared" si="4"/>
        <v>630721.61</v>
      </c>
      <c r="N28" s="105">
        <f t="shared" si="4"/>
        <v>3120912.9299999992</v>
      </c>
      <c r="O28" s="106">
        <f t="shared" si="4"/>
        <v>6528797.46</v>
      </c>
    </row>
    <row r="31" spans="1:17" x14ac:dyDescent="0.2">
      <c r="I31" t="s">
        <v>112</v>
      </c>
    </row>
    <row r="32" spans="1:17" x14ac:dyDescent="0.2">
      <c r="D32" t="s">
        <v>112</v>
      </c>
    </row>
    <row r="34" spans="8:13" x14ac:dyDescent="0.2">
      <c r="H34" t="s">
        <v>112</v>
      </c>
    </row>
    <row r="35" spans="8:13" x14ac:dyDescent="0.2">
      <c r="M35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/>
  </sheetViews>
  <sheetFormatPr defaultRowHeight="15" x14ac:dyDescent="0.2"/>
  <cols>
    <col min="2" max="2" width="14.109375" customWidth="1"/>
    <col min="6" max="6" width="10" bestFit="1" customWidth="1"/>
    <col min="10" max="10" width="10" bestFit="1" customWidth="1"/>
    <col min="11" max="11" width="16" customWidth="1"/>
  </cols>
  <sheetData>
    <row r="1" spans="1:12" ht="15.75" x14ac:dyDescent="0.25">
      <c r="B1" s="13" t="s">
        <v>129</v>
      </c>
    </row>
    <row r="2" spans="1:12" ht="15.75" x14ac:dyDescent="0.25">
      <c r="C2" s="71" t="s">
        <v>109</v>
      </c>
      <c r="D2" s="2"/>
      <c r="E2" s="2"/>
      <c r="F2" s="3"/>
      <c r="G2" s="71" t="s">
        <v>110</v>
      </c>
      <c r="H2" s="2"/>
      <c r="I2" s="2"/>
      <c r="J2" s="3"/>
      <c r="K2" s="75" t="s">
        <v>55</v>
      </c>
      <c r="L2" s="4"/>
    </row>
    <row r="3" spans="1:12" ht="15.75" x14ac:dyDescent="0.25"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131" t="s">
        <v>56</v>
      </c>
      <c r="L3" s="4"/>
    </row>
    <row r="4" spans="1:12" x14ac:dyDescent="0.2">
      <c r="A4">
        <f>'SFY 09'!A4</f>
        <v>1</v>
      </c>
      <c r="B4" t="str">
        <f>'SFY 09'!B4</f>
        <v>Allegany</v>
      </c>
      <c r="C4" s="124">
        <f>AVERAGE('Jul 13'!C4,'Aug 13'!C4,'Sep 13'!C4,'Oct 13'!C4,'Nov 13'!C4,'Dec 13'!C4,'Jan 14'!C4,'Feb 14'!C4,'Mar 14'!C4,'Apr 14'!C4,'May 14'!C4,'Jun 14'!C4)</f>
        <v>46.166666666666664</v>
      </c>
      <c r="D4" s="20">
        <f>AVERAGE('Jul 13'!D4,'Aug 13'!D4,'Sep 13'!D4,'Oct 13'!D4,'Nov 13'!D4,'Dec 13'!D4,'Jan 14'!D4,'Feb 14'!D4,'Mar 14'!D4,'Apr 14'!D4,'May 14'!D4,'Jun 14'!D4)</f>
        <v>47.166666666666664</v>
      </c>
      <c r="E4" s="20">
        <f>AVERAGE('Jul 13'!E4,'Aug 13'!E4,'Sep 13'!E4,'Oct 13'!E4,'Nov 13'!E4,'Dec 13'!E4,'Jan 14'!E4,'Feb 14'!E4,'Mar 14'!E4,'Apr 14'!E4,'May 14'!E4,'Jun 14'!E4)</f>
        <v>195.25</v>
      </c>
      <c r="F4" s="20">
        <f>SUM(C4:E4)</f>
        <v>288.58333333333331</v>
      </c>
      <c r="G4" s="124">
        <f>('Jul 13'!H4+'Sep 13'!H4+'Oct 13'!H4+'Nov 13'!H4+'Dec 13'!H4+'Jan 14'!H4+'Feb 14'!H4+'Mar 14'!H4+'Apr 14'!H4+'May 14'!H4+'Jun 14'!H4)/12</f>
        <v>24.083333333333332</v>
      </c>
      <c r="H4" s="124">
        <f>('Jul 13'!I4+'Sep 13'!I4+'Oct 13'!I4+'Nov 13'!I4+'Dec 13'!I4+'Jan 14'!I4+'Feb 14'!I4+'Mar 14'!I4+'Apr 14'!I4+'May 14'!I4+'Jun 14'!I4)/12</f>
        <v>31.583333333333332</v>
      </c>
      <c r="I4" s="124">
        <f>('Jul 13'!J4+'Sep 13'!J4+'Oct 13'!J4+'Nov 13'!J4+'Dec 13'!J4+'Jan 14'!J4+'Feb 14'!J4+'Mar 14'!J4+'Apr 14'!J4+'May 14'!J4+'Jun 14'!J4)/12</f>
        <v>112.58333333333333</v>
      </c>
      <c r="J4" s="19">
        <f>SUM(G4:I4)</f>
        <v>168.25</v>
      </c>
      <c r="K4" s="133">
        <v>800730.26</v>
      </c>
      <c r="L4" s="121"/>
    </row>
    <row r="5" spans="1:12" x14ac:dyDescent="0.2">
      <c r="A5">
        <f>'SFY 09'!A5</f>
        <v>2</v>
      </c>
      <c r="B5" t="str">
        <f>'SFY 09'!B5</f>
        <v>Anne Arundel</v>
      </c>
      <c r="C5" s="125">
        <f>AVERAGE('Jul 13'!C5,'Aug 13'!C5,'Sep 13'!C5,'Oct 13'!C5,'Nov 13'!C5,'Dec 13'!C5,'Jan 14'!C5,'Feb 14'!C5,'Mar 14'!C5,'Apr 14'!C5,'May 14'!C5,'Jun 14'!C5)</f>
        <v>119</v>
      </c>
      <c r="D5" s="10">
        <f>AVERAGE('Jul 13'!D5,'Aug 13'!D5,'Sep 13'!D5,'Oct 13'!D5,'Nov 13'!D5,'Dec 13'!D5,'Jan 14'!D5,'Feb 14'!D5,'Mar 14'!D5,'Apr 14'!D5,'May 14'!D5,'Jun 14'!D5)</f>
        <v>57.083333333333336</v>
      </c>
      <c r="E5" s="10">
        <f>AVERAGE('Jul 13'!E5,'Aug 13'!E5,'Sep 13'!E5,'Oct 13'!E5,'Nov 13'!E5,'Dec 13'!E5,'Jan 14'!E5,'Feb 14'!E5,'Mar 14'!E5,'Apr 14'!E5,'May 14'!E5,'Jun 14'!E5)</f>
        <v>308</v>
      </c>
      <c r="F5" s="10">
        <f>SUM(C5:E5)</f>
        <v>484.08333333333337</v>
      </c>
      <c r="G5" s="125">
        <f>('Jul 13'!H5+'Sep 13'!H5+'Oct 13'!H5+'Nov 13'!H5+'Dec 13'!H5+'Jan 14'!H5+'Feb 14'!H5+'Mar 14'!H5+'Apr 14'!H5+'May 14'!H5+'Jun 14'!H5)/12</f>
        <v>54.833333333333336</v>
      </c>
      <c r="H5" s="10">
        <f>('Jul 13'!I5+'Sep 13'!I5+'Oct 13'!I5+'Nov 13'!I5+'Dec 13'!I5+'Jan 14'!I5+'Feb 14'!I5+'Mar 14'!I5+'Apr 14'!I5+'May 14'!I5+'Jun 14'!I5)/12</f>
        <v>39.666666666666664</v>
      </c>
      <c r="I5" s="10">
        <f>('Jul 13'!J5+'Sep 13'!J5+'Oct 13'!J5+'Nov 13'!J5+'Dec 13'!J5+'Jan 14'!J5+'Feb 14'!J5+'Mar 14'!J5+'Apr 14'!J5+'May 14'!J5+'Jun 14'!J5)/12</f>
        <v>176.16666666666666</v>
      </c>
      <c r="J5" s="9">
        <f t="shared" ref="J5:J26" si="0">SUM(G5:I5)</f>
        <v>270.66666666666663</v>
      </c>
      <c r="K5" s="134">
        <v>1858913.2300000002</v>
      </c>
      <c r="L5" s="121"/>
    </row>
    <row r="6" spans="1:12" x14ac:dyDescent="0.2">
      <c r="A6">
        <f>'SFY 09'!A6</f>
        <v>3</v>
      </c>
      <c r="B6" t="str">
        <f>'SFY 09'!B6</f>
        <v>Baltimore Co</v>
      </c>
      <c r="C6" s="125">
        <f>AVERAGE('Jul 13'!C6,'Aug 13'!C6,'Sep 13'!C6,'Oct 13'!C6,'Nov 13'!C6,'Dec 13'!C6,'Jan 14'!C6,'Feb 14'!C6,'Mar 14'!C6,'Apr 14'!C6,'May 14'!C6,'Jun 14'!C6)</f>
        <v>910.58333333333337</v>
      </c>
      <c r="D6" s="10">
        <f>AVERAGE('Jul 13'!D6,'Aug 13'!D6,'Sep 13'!D6,'Oct 13'!D6,'Nov 13'!D6,'Dec 13'!D6,'Jan 14'!D6,'Feb 14'!D6,'Mar 14'!D6,'Apr 14'!D6,'May 14'!D6,'Jun 14'!D6)</f>
        <v>292</v>
      </c>
      <c r="E6" s="10">
        <f>AVERAGE('Jul 13'!E6,'Aug 13'!E6,'Sep 13'!E6,'Oct 13'!E6,'Nov 13'!E6,'Dec 13'!E6,'Jan 14'!E6,'Feb 14'!E6,'Mar 14'!E6,'Apr 14'!E6,'May 14'!E6,'Jun 14'!E6)</f>
        <v>1668.5</v>
      </c>
      <c r="F6" s="10">
        <f t="shared" ref="F6:F26" si="1">SUM(C6:E6)</f>
        <v>2871.0833333333335</v>
      </c>
      <c r="G6" s="125">
        <f>('Jul 13'!H6+'Sep 13'!H6+'Oct 13'!H6+'Nov 13'!H6+'Dec 13'!H6+'Jan 14'!H6+'Feb 14'!H6+'Mar 14'!H6+'Apr 14'!H6+'May 14'!H6+'Jun 14'!H6)/12</f>
        <v>427.91666666666669</v>
      </c>
      <c r="H6" s="10">
        <f>('Jul 13'!I6+'Sep 13'!I6+'Oct 13'!I6+'Nov 13'!I6+'Dec 13'!I6+'Jan 14'!I6+'Feb 14'!I6+'Mar 14'!I6+'Apr 14'!I6+'May 14'!I6+'Jun 14'!I6)/12</f>
        <v>217.66666666666666</v>
      </c>
      <c r="I6" s="10">
        <f>('Jul 13'!J6+'Sep 13'!J6+'Oct 13'!J6+'Nov 13'!J6+'Dec 13'!J6+'Jan 14'!J6+'Feb 14'!J6+'Mar 14'!J6+'Apr 14'!J6+'May 14'!J6+'Jun 14'!J6)/12</f>
        <v>985.91666666666663</v>
      </c>
      <c r="J6" s="9">
        <f t="shared" si="0"/>
        <v>1631.5</v>
      </c>
      <c r="K6" s="134">
        <v>13195595.879999999</v>
      </c>
      <c r="L6" s="121"/>
    </row>
    <row r="7" spans="1:12" x14ac:dyDescent="0.2">
      <c r="A7">
        <f>'SFY 09'!A7</f>
        <v>4</v>
      </c>
      <c r="B7" t="str">
        <f>'SFY 09'!B7</f>
        <v>Calvert</v>
      </c>
      <c r="C7" s="125">
        <f>AVERAGE('Jul 13'!C7,'Aug 13'!C7,'Sep 13'!C7,'Oct 13'!C7,'Nov 13'!C7,'Dec 13'!C7,'Jan 14'!C7,'Feb 14'!C7,'Mar 14'!C7,'Apr 14'!C7,'May 14'!C7,'Jun 14'!C7)</f>
        <v>40.166666666666664</v>
      </c>
      <c r="D7" s="10">
        <f>AVERAGE('Jul 13'!D7,'Aug 13'!D7,'Sep 13'!D7,'Oct 13'!D7,'Nov 13'!D7,'Dec 13'!D7,'Jan 14'!D7,'Feb 14'!D7,'Mar 14'!D7,'Apr 14'!D7,'May 14'!D7,'Jun 14'!D7)</f>
        <v>17.666666666666668</v>
      </c>
      <c r="E7" s="10">
        <f>AVERAGE('Jul 13'!E7,'Aug 13'!E7,'Sep 13'!E7,'Oct 13'!E7,'Nov 13'!E7,'Dec 13'!E7,'Jan 14'!E7,'Feb 14'!E7,'Mar 14'!E7,'Apr 14'!E7,'May 14'!E7,'Jun 14'!E7)</f>
        <v>163.75</v>
      </c>
      <c r="F7" s="10">
        <f t="shared" si="1"/>
        <v>221.58333333333331</v>
      </c>
      <c r="G7" s="125">
        <f>('Jul 13'!H7+'Sep 13'!H7+'Oct 13'!H7+'Nov 13'!H7+'Dec 13'!H7+'Jan 14'!H7+'Feb 14'!H7+'Mar 14'!H7+'Apr 14'!H7+'May 14'!H7+'Jun 14'!H7)/12</f>
        <v>18.75</v>
      </c>
      <c r="H7" s="10">
        <f>('Jul 13'!I7+'Sep 13'!I7+'Oct 13'!I7+'Nov 13'!I7+'Dec 13'!I7+'Jan 14'!I7+'Feb 14'!I7+'Mar 14'!I7+'Apr 14'!I7+'May 14'!I7+'Jun 14'!I7)/12</f>
        <v>14.666666666666666</v>
      </c>
      <c r="I7" s="10">
        <f>('Jul 13'!J7+'Sep 13'!J7+'Oct 13'!J7+'Nov 13'!J7+'Dec 13'!J7+'Jan 14'!J7+'Feb 14'!J7+'Mar 14'!J7+'Apr 14'!J7+'May 14'!J7+'Jun 14'!J7)/12</f>
        <v>95.416666666666671</v>
      </c>
      <c r="J7" s="9">
        <f t="shared" si="0"/>
        <v>128.83333333333334</v>
      </c>
      <c r="K7" s="134">
        <v>831231.2</v>
      </c>
      <c r="L7" s="121"/>
    </row>
    <row r="8" spans="1:12" x14ac:dyDescent="0.2">
      <c r="A8">
        <f>'SFY 09'!A8</f>
        <v>5</v>
      </c>
      <c r="B8" t="str">
        <f>'SFY 09'!B8</f>
        <v>Caroline</v>
      </c>
      <c r="C8" s="125">
        <f>AVERAGE('Jul 13'!C8,'Aug 13'!C8,'Sep 13'!C8,'Oct 13'!C8,'Nov 13'!C8,'Dec 13'!C8,'Jan 14'!C8,'Feb 14'!C8,'Mar 14'!C8,'Apr 14'!C8,'May 14'!C8,'Jun 14'!C8)</f>
        <v>30.166666666666668</v>
      </c>
      <c r="D8" s="10">
        <f>AVERAGE('Jul 13'!D8,'Aug 13'!D8,'Sep 13'!D8,'Oct 13'!D8,'Nov 13'!D8,'Dec 13'!D8,'Jan 14'!D8,'Feb 14'!D8,'Mar 14'!D8,'Apr 14'!D8,'May 14'!D8,'Jun 14'!D8)</f>
        <v>15.666666666666666</v>
      </c>
      <c r="E8" s="10">
        <f>AVERAGE('Jul 13'!E8,'Aug 13'!E8,'Sep 13'!E8,'Oct 13'!E8,'Nov 13'!E8,'Dec 13'!E8,'Jan 14'!E8,'Feb 14'!E8,'Mar 14'!E8,'Apr 14'!E8,'May 14'!E8,'Jun 14'!E8)</f>
        <v>147.25</v>
      </c>
      <c r="F8" s="10">
        <f t="shared" si="1"/>
        <v>193.08333333333334</v>
      </c>
      <c r="G8" s="125">
        <f>('Jul 13'!H8+'Sep 13'!H8+'Oct 13'!H8+'Nov 13'!H8+'Dec 13'!H8+'Jan 14'!H8+'Feb 14'!H8+'Mar 14'!H8+'Apr 14'!H8+'May 14'!H8+'Jun 14'!H8)/12</f>
        <v>14.25</v>
      </c>
      <c r="H8" s="10">
        <f>('Jul 13'!I8+'Sep 13'!I8+'Oct 13'!I8+'Nov 13'!I8+'Dec 13'!I8+'Jan 14'!I8+'Feb 14'!I8+'Mar 14'!I8+'Apr 14'!I8+'May 14'!I8+'Jun 14'!I8)/12</f>
        <v>15.333333333333334</v>
      </c>
      <c r="I8" s="10">
        <f>('Jul 13'!J8+'Sep 13'!J8+'Oct 13'!J8+'Nov 13'!J8+'Dec 13'!J8+'Jan 14'!J8+'Feb 14'!J8+'Mar 14'!J8+'Apr 14'!J8+'May 14'!J8+'Jun 14'!J8)/12</f>
        <v>90.333333333333329</v>
      </c>
      <c r="J8" s="9">
        <f t="shared" si="0"/>
        <v>119.91666666666666</v>
      </c>
      <c r="K8" s="134">
        <v>520490.79000000004</v>
      </c>
      <c r="L8" s="121"/>
    </row>
    <row r="9" spans="1:12" x14ac:dyDescent="0.2">
      <c r="A9">
        <f>'SFY 09'!A9</f>
        <v>6</v>
      </c>
      <c r="B9" t="str">
        <f>'SFY 09'!B9</f>
        <v>Carroll</v>
      </c>
      <c r="C9" s="125">
        <f>AVERAGE('Jul 13'!C9,'Aug 13'!C9,'Sep 13'!C9,'Oct 13'!C9,'Nov 13'!C9,'Dec 13'!C9,'Jan 14'!C9,'Feb 14'!C9,'Mar 14'!C9,'Apr 14'!C9,'May 14'!C9,'Jun 14'!C9)</f>
        <v>23.833333333333332</v>
      </c>
      <c r="D9" s="10">
        <f>AVERAGE('Jul 13'!D9,'Aug 13'!D9,'Sep 13'!D9,'Oct 13'!D9,'Nov 13'!D9,'Dec 13'!D9,'Jan 14'!D9,'Feb 14'!D9,'Mar 14'!D9,'Apr 14'!D9,'May 14'!D9,'Jun 14'!D9)</f>
        <v>25.666666666666668</v>
      </c>
      <c r="E9" s="10">
        <f>AVERAGE('Jul 13'!E9,'Aug 13'!E9,'Sep 13'!E9,'Oct 13'!E9,'Nov 13'!E9,'Dec 13'!E9,'Jan 14'!E9,'Feb 14'!E9,'Mar 14'!E9,'Apr 14'!E9,'May 14'!E9,'Jun 14'!E9)</f>
        <v>267.41666666666669</v>
      </c>
      <c r="F9" s="10">
        <f t="shared" si="1"/>
        <v>316.91666666666669</v>
      </c>
      <c r="G9" s="125">
        <f>('Jul 13'!H9+'Sep 13'!H9+'Oct 13'!H9+'Nov 13'!H9+'Dec 13'!H9+'Jan 14'!H9+'Feb 14'!H9+'Mar 14'!H9+'Apr 14'!H9+'May 14'!H9+'Jun 14'!H9)/12</f>
        <v>12.916666666666666</v>
      </c>
      <c r="H9" s="10">
        <f>('Jul 13'!I9+'Sep 13'!I9+'Oct 13'!I9+'Nov 13'!I9+'Dec 13'!I9+'Jan 14'!I9+'Feb 14'!I9+'Mar 14'!I9+'Apr 14'!I9+'May 14'!I9+'Jun 14'!I9)/12</f>
        <v>25.333333333333332</v>
      </c>
      <c r="I9" s="10">
        <f>('Jul 13'!J9+'Sep 13'!J9+'Oct 13'!J9+'Nov 13'!J9+'Dec 13'!J9+'Jan 14'!J9+'Feb 14'!J9+'Mar 14'!J9+'Apr 14'!J9+'May 14'!J9+'Jun 14'!J9)/12</f>
        <v>163.91666666666666</v>
      </c>
      <c r="J9" s="9">
        <f t="shared" si="0"/>
        <v>202.16666666666666</v>
      </c>
      <c r="K9" s="134">
        <v>1239925.3600000001</v>
      </c>
      <c r="L9" s="121"/>
    </row>
    <row r="10" spans="1:12" x14ac:dyDescent="0.2">
      <c r="A10">
        <f>'SFY 09'!A10</f>
        <v>7</v>
      </c>
      <c r="B10" t="str">
        <f>'SFY 09'!B10</f>
        <v>Cecil</v>
      </c>
      <c r="C10" s="125">
        <f>AVERAGE('Jul 13'!C10,'Aug 13'!C10,'Sep 13'!C10,'Oct 13'!C10,'Nov 13'!C10,'Dec 13'!C10,'Jan 14'!C10,'Feb 14'!C10,'Mar 14'!C10,'Apr 14'!C10,'May 14'!C10,'Jun 14'!C10)</f>
        <v>95.25</v>
      </c>
      <c r="D10" s="10">
        <f>AVERAGE('Jul 13'!D10,'Aug 13'!D10,'Sep 13'!D10,'Oct 13'!D10,'Nov 13'!D10,'Dec 13'!D10,'Jan 14'!D10,'Feb 14'!D10,'Mar 14'!D10,'Apr 14'!D10,'May 14'!D10,'Jun 14'!D10)</f>
        <v>41.833333333333336</v>
      </c>
      <c r="E10" s="10">
        <f>AVERAGE('Jul 13'!E10,'Aug 13'!E10,'Sep 13'!E10,'Oct 13'!E10,'Nov 13'!E10,'Dec 13'!E10,'Jan 14'!E10,'Feb 14'!E10,'Mar 14'!E10,'Apr 14'!E10,'May 14'!E10,'Jun 14'!E10)</f>
        <v>190.33333333333334</v>
      </c>
      <c r="F10" s="10">
        <f t="shared" si="1"/>
        <v>327.41666666666669</v>
      </c>
      <c r="G10" s="125">
        <f>('Jul 13'!H10+'Sep 13'!H10+'Oct 13'!H10+'Nov 13'!H10+'Dec 13'!H10+'Jan 14'!H10+'Feb 14'!H10+'Mar 14'!H10+'Apr 14'!H10+'May 14'!H10+'Jun 14'!H10)/12</f>
        <v>48.416666666666664</v>
      </c>
      <c r="H10" s="10">
        <f>('Jul 13'!I10+'Sep 13'!I10+'Oct 13'!I10+'Nov 13'!I10+'Dec 13'!I10+'Jan 14'!I10+'Feb 14'!I10+'Mar 14'!I10+'Apr 14'!I10+'May 14'!I10+'Jun 14'!I10)/12</f>
        <v>26.5</v>
      </c>
      <c r="I10" s="10">
        <f>('Jul 13'!J10+'Sep 13'!J10+'Oct 13'!J10+'Nov 13'!J10+'Dec 13'!J10+'Jan 14'!J10+'Feb 14'!J10+'Mar 14'!J10+'Apr 14'!J10+'May 14'!J10+'Jun 14'!J10)/12</f>
        <v>105.41666666666667</v>
      </c>
      <c r="J10" s="9">
        <f t="shared" si="0"/>
        <v>180.33333333333331</v>
      </c>
      <c r="K10" s="134">
        <v>1172065.79</v>
      </c>
      <c r="L10" s="121"/>
    </row>
    <row r="11" spans="1:12" x14ac:dyDescent="0.2">
      <c r="A11">
        <f>'SFY 09'!A11</f>
        <v>8</v>
      </c>
      <c r="B11" t="str">
        <f>'SFY 09'!B11</f>
        <v>Charles</v>
      </c>
      <c r="C11" s="125">
        <f>AVERAGE('Jul 13'!C11,'Aug 13'!C11,'Sep 13'!C11,'Oct 13'!C11,'Nov 13'!C11,'Dec 13'!C11,'Jan 14'!C11,'Feb 14'!C11,'Mar 14'!C11,'Apr 14'!C11,'May 14'!C11,'Jun 14'!C11)</f>
        <v>146</v>
      </c>
      <c r="D11" s="10">
        <f>AVERAGE('Jul 13'!D11,'Aug 13'!D11,'Sep 13'!D11,'Oct 13'!D11,'Nov 13'!D11,'Dec 13'!D11,'Jan 14'!D11,'Feb 14'!D11,'Mar 14'!D11,'Apr 14'!D11,'May 14'!D11,'Jun 14'!D11)</f>
        <v>12.166666666666666</v>
      </c>
      <c r="E11" s="10">
        <f>AVERAGE('Jul 13'!E11,'Aug 13'!E11,'Sep 13'!E11,'Oct 13'!E11,'Nov 13'!E11,'Dec 13'!E11,'Jan 14'!E11,'Feb 14'!E11,'Mar 14'!E11,'Apr 14'!E11,'May 14'!E11,'Jun 14'!E11)</f>
        <v>358.83333333333331</v>
      </c>
      <c r="F11" s="10">
        <f t="shared" si="1"/>
        <v>517</v>
      </c>
      <c r="G11" s="125">
        <f>('Jul 13'!H11+'Sep 13'!H11+'Oct 13'!H11+'Nov 13'!H11+'Dec 13'!H11+'Jan 14'!H11+'Feb 14'!H11+'Mar 14'!H11+'Apr 14'!H11+'May 14'!H11+'Jun 14'!H11)/12</f>
        <v>67.166666666666671</v>
      </c>
      <c r="H11" s="10">
        <f>('Jul 13'!I11+'Sep 13'!I11+'Oct 13'!I11+'Nov 13'!I11+'Dec 13'!I11+'Jan 14'!I11+'Feb 14'!I11+'Mar 14'!I11+'Apr 14'!I11+'May 14'!I11+'Jun 14'!I11)/12</f>
        <v>22.083333333333332</v>
      </c>
      <c r="I11" s="10">
        <f>('Jul 13'!J11+'Sep 13'!J11+'Oct 13'!J11+'Nov 13'!J11+'Dec 13'!J11+'Jan 14'!J11+'Feb 14'!J11+'Mar 14'!J11+'Apr 14'!J11+'May 14'!J11+'Jun 14'!J11)/12</f>
        <v>221.33333333333334</v>
      </c>
      <c r="J11" s="9">
        <f t="shared" si="0"/>
        <v>310.58333333333337</v>
      </c>
      <c r="K11" s="134">
        <v>2330722.9899999998</v>
      </c>
      <c r="L11" s="121"/>
    </row>
    <row r="12" spans="1:12" x14ac:dyDescent="0.2">
      <c r="A12">
        <f>'SFY 09'!A12</f>
        <v>9</v>
      </c>
      <c r="B12" t="str">
        <f>'SFY 09'!B12</f>
        <v>Dorcester</v>
      </c>
      <c r="C12" s="125">
        <f>AVERAGE('Jul 13'!C12,'Aug 13'!C12,'Sep 13'!C12,'Oct 13'!C12,'Nov 13'!C12,'Dec 13'!C12,'Jan 14'!C12,'Feb 14'!C12,'Mar 14'!C12,'Apr 14'!C12,'May 14'!C12,'Jun 14'!C12)</f>
        <v>23.833333333333332</v>
      </c>
      <c r="D12" s="10">
        <f>AVERAGE('Jul 13'!D12,'Aug 13'!D12,'Sep 13'!D12,'Oct 13'!D12,'Nov 13'!D12,'Dec 13'!D12,'Jan 14'!D12,'Feb 14'!D12,'Mar 14'!D12,'Apr 14'!D12,'May 14'!D12,'Jun 14'!D12)</f>
        <v>17.333333333333332</v>
      </c>
      <c r="E12" s="10">
        <f>AVERAGE('Jul 13'!E12,'Aug 13'!E12,'Sep 13'!E12,'Oct 13'!E12,'Nov 13'!E12,'Dec 13'!E12,'Jan 14'!E12,'Feb 14'!E12,'Mar 14'!E12,'Apr 14'!E12,'May 14'!E12,'Jun 14'!E12)</f>
        <v>186.91666666666666</v>
      </c>
      <c r="F12" s="10">
        <f>SUM(C12:E12)</f>
        <v>228.08333333333331</v>
      </c>
      <c r="G12" s="125">
        <f>('Jul 13'!H12+'Sep 13'!H12+'Oct 13'!H12+'Nov 13'!H12+'Dec 13'!H12+'Jan 14'!H12+'Feb 14'!H12+'Mar 14'!H12+'Apr 14'!H12+'May 14'!H12+'Jun 14'!H12)/12</f>
        <v>10</v>
      </c>
      <c r="H12" s="10">
        <f>('Jul 13'!I12+'Sep 13'!I12+'Oct 13'!I12+'Nov 13'!I12+'Dec 13'!I12+'Jan 14'!I12+'Feb 14'!I12+'Mar 14'!I12+'Apr 14'!I12+'May 14'!I12+'Jun 14'!I12)/12</f>
        <v>17.5</v>
      </c>
      <c r="I12" s="10">
        <f>('Jul 13'!J12+'Sep 13'!J12+'Oct 13'!J12+'Nov 13'!J12+'Dec 13'!J12+'Jan 14'!J12+'Feb 14'!J12+'Mar 14'!J12+'Apr 14'!J12+'May 14'!J12+'Jun 14'!J12)/12</f>
        <v>113.25</v>
      </c>
      <c r="J12" s="9">
        <f>SUM(G12:I12)</f>
        <v>140.75</v>
      </c>
      <c r="K12" s="134">
        <v>629976.71000000008</v>
      </c>
      <c r="L12" s="121"/>
    </row>
    <row r="13" spans="1:12" x14ac:dyDescent="0.2">
      <c r="A13">
        <f>'SFY 09'!A13</f>
        <v>10</v>
      </c>
      <c r="B13" t="str">
        <f>'SFY 09'!B13</f>
        <v>Frederick</v>
      </c>
      <c r="C13" s="125">
        <f>AVERAGE('Jul 13'!C13,'Aug 13'!C13,'Sep 13'!C13,'Oct 13'!C13,'Nov 13'!C13,'Dec 13'!C13,'Jan 14'!C13,'Feb 14'!C13,'Mar 14'!C13,'Apr 14'!C13,'May 14'!C13,'Jun 14'!C13)</f>
        <v>75.333333333333329</v>
      </c>
      <c r="D13" s="10">
        <f>AVERAGE('Jul 13'!D13,'Aug 13'!D13,'Sep 13'!D13,'Oct 13'!D13,'Nov 13'!D13,'Dec 13'!D13,'Jan 14'!D13,'Feb 14'!D13,'Mar 14'!D13,'Apr 14'!D13,'May 14'!D13,'Jun 14'!D13)</f>
        <v>47.833333333333336</v>
      </c>
      <c r="E13" s="10">
        <f>AVERAGE('Jul 13'!E13,'Aug 13'!E13,'Sep 13'!E13,'Oct 13'!E13,'Nov 13'!E13,'Dec 13'!E13,'Jan 14'!E13,'Feb 14'!E13,'Mar 14'!E13,'Apr 14'!E13,'May 14'!E13,'Jun 14'!E13)</f>
        <v>247.33333333333334</v>
      </c>
      <c r="F13" s="10">
        <f>SUM(C13:E13)</f>
        <v>370.5</v>
      </c>
      <c r="G13" s="125">
        <f>('Jul 13'!H13+'Sep 13'!H13+'Oct 13'!H13+'Nov 13'!H13+'Dec 13'!H13+'Jan 14'!H13+'Feb 14'!H13+'Mar 14'!H13+'Apr 14'!H13+'May 14'!H13+'Jun 14'!H13)/12</f>
        <v>37.916666666666664</v>
      </c>
      <c r="H13" s="10">
        <f>('Jul 13'!I13+'Sep 13'!I13+'Oct 13'!I13+'Nov 13'!I13+'Dec 13'!I13+'Jan 14'!I13+'Feb 14'!I13+'Mar 14'!I13+'Apr 14'!I13+'May 14'!I13+'Jun 14'!I13)/12</f>
        <v>35.416666666666664</v>
      </c>
      <c r="I13" s="10">
        <f>('Jul 13'!J13+'Sep 13'!J13+'Oct 13'!J13+'Nov 13'!J13+'Dec 13'!J13+'Jan 14'!J13+'Feb 14'!J13+'Mar 14'!J13+'Apr 14'!J13+'May 14'!J13+'Jun 14'!J13)/12</f>
        <v>140.33333333333334</v>
      </c>
      <c r="J13" s="9">
        <f>SUM(G13:I13)</f>
        <v>213.66666666666669</v>
      </c>
      <c r="K13" s="134">
        <v>1248363.43</v>
      </c>
      <c r="L13" s="121"/>
    </row>
    <row r="14" spans="1:12" x14ac:dyDescent="0.2">
      <c r="A14">
        <f>'SFY 09'!A14</f>
        <v>11</v>
      </c>
      <c r="B14" t="str">
        <f>'SFY 09'!B14</f>
        <v>Garrett</v>
      </c>
      <c r="C14" s="125">
        <f>AVERAGE('Jul 13'!C14,'Aug 13'!C14,'Sep 13'!C14,'Oct 13'!C14,'Nov 13'!C14,'Dec 13'!C14,'Jan 14'!C14,'Feb 14'!C14,'Mar 14'!C14,'Apr 14'!C14,'May 14'!C14,'Jun 14'!C14)</f>
        <v>3.8333333333333335</v>
      </c>
      <c r="D14" s="10">
        <f>AVERAGE('Jul 13'!D14,'Aug 13'!D14,'Sep 13'!D14,'Oct 13'!D14,'Nov 13'!D14,'Dec 13'!D14,'Jan 14'!D14,'Feb 14'!D14,'Mar 14'!D14,'Apr 14'!D14,'May 14'!D14,'Jun 14'!D14)</f>
        <v>2.9166666666666665</v>
      </c>
      <c r="E14" s="10">
        <f>AVERAGE('Jul 13'!E14,'Aug 13'!E14,'Sep 13'!E14,'Oct 13'!E14,'Nov 13'!E14,'Dec 13'!E14,'Jan 14'!E14,'Feb 14'!E14,'Mar 14'!E14,'Apr 14'!E14,'May 14'!E14,'Jun 14'!E14)</f>
        <v>28.25</v>
      </c>
      <c r="F14" s="10">
        <f t="shared" si="1"/>
        <v>35</v>
      </c>
      <c r="G14" s="125">
        <f>('Jul 13'!H14+'Sep 13'!H14+'Oct 13'!H14+'Nov 13'!H14+'Dec 13'!H14+'Jan 14'!H14+'Feb 14'!H14+'Mar 14'!H14+'Apr 14'!H14+'May 14'!H14+'Jun 14'!H14)/12</f>
        <v>2.3333333333333335</v>
      </c>
      <c r="H14" s="10">
        <f>('Jul 13'!I14+'Sep 13'!I14+'Oct 13'!I14+'Nov 13'!I14+'Dec 13'!I14+'Jan 14'!I14+'Feb 14'!I14+'Mar 14'!I14+'Apr 14'!I14+'May 14'!I14+'Jun 14'!I14)/12</f>
        <v>3.8333333333333335</v>
      </c>
      <c r="I14" s="10">
        <f>('Jul 13'!J14+'Sep 13'!J14+'Oct 13'!J14+'Nov 13'!J14+'Dec 13'!J14+'Jan 14'!J14+'Feb 14'!J14+'Mar 14'!J14+'Apr 14'!J14+'May 14'!J14+'Jun 14'!J14)/12</f>
        <v>19.25</v>
      </c>
      <c r="J14" s="9">
        <f>SUM(G14:I14)</f>
        <v>25.416666666666668</v>
      </c>
      <c r="K14" s="134">
        <v>72884.259999999995</v>
      </c>
      <c r="L14" s="121"/>
    </row>
    <row r="15" spans="1:12" x14ac:dyDescent="0.2">
      <c r="A15">
        <f>'SFY 09'!A15</f>
        <v>12</v>
      </c>
      <c r="B15" t="str">
        <f>'SFY 09'!B15</f>
        <v>Harford</v>
      </c>
      <c r="C15" s="125">
        <f>AVERAGE('Jul 13'!C15,'Aug 13'!C15,'Sep 13'!C15,'Oct 13'!C15,'Nov 13'!C15,'Dec 13'!C15,'Jan 14'!C15,'Feb 14'!C15,'Mar 14'!C15,'Apr 14'!C15,'May 14'!C15,'Jun 14'!C15)</f>
        <v>102.66666666666667</v>
      </c>
      <c r="D15" s="10">
        <f>AVERAGE('Jul 13'!D15,'Aug 13'!D15,'Sep 13'!D15,'Oct 13'!D15,'Nov 13'!D15,'Dec 13'!D15,'Jan 14'!D15,'Feb 14'!D15,'Mar 14'!D15,'Apr 14'!D15,'May 14'!D15,'Jun 14'!D15)</f>
        <v>77.333333333333329</v>
      </c>
      <c r="E15" s="10">
        <f>AVERAGE('Jul 13'!E15,'Aug 13'!E15,'Sep 13'!E15,'Oct 13'!E15,'Nov 13'!E15,'Dec 13'!E15,'Jan 14'!E15,'Feb 14'!E15,'Mar 14'!E15,'Apr 14'!E15,'May 14'!E15,'Jun 14'!E15)</f>
        <v>399.33333333333331</v>
      </c>
      <c r="F15" s="10">
        <f t="shared" si="1"/>
        <v>579.33333333333326</v>
      </c>
      <c r="G15" s="125">
        <f>('Jul 13'!H15+'Sep 13'!H15+'Oct 13'!H15+'Nov 13'!H15+'Dec 13'!H15+'Jan 14'!H15+'Feb 14'!H15+'Mar 14'!H15+'Apr 14'!H15+'May 14'!H15+'Jun 14'!H15)/12</f>
        <v>58.083333333333336</v>
      </c>
      <c r="H15" s="10">
        <f>('Jul 13'!I15+'Sep 13'!I15+'Oct 13'!I15+'Nov 13'!I15+'Dec 13'!I15+'Jan 14'!I15+'Feb 14'!I15+'Mar 14'!I15+'Apr 14'!I15+'May 14'!I15+'Jun 14'!I15)/12</f>
        <v>53</v>
      </c>
      <c r="I15" s="10">
        <f>('Jul 13'!J15+'Sep 13'!J15+'Oct 13'!J15+'Nov 13'!J15+'Dec 13'!J15+'Jan 14'!J15+'Feb 14'!J15+'Mar 14'!J15+'Apr 14'!J15+'May 14'!J15+'Jun 14'!J15)/12</f>
        <v>231</v>
      </c>
      <c r="J15" s="9">
        <f t="shared" si="0"/>
        <v>342.08333333333337</v>
      </c>
      <c r="K15" s="134">
        <v>2224415.3699999996</v>
      </c>
      <c r="L15" s="121"/>
    </row>
    <row r="16" spans="1:12" x14ac:dyDescent="0.2">
      <c r="A16">
        <f>'SFY 09'!A16</f>
        <v>13</v>
      </c>
      <c r="B16" t="str">
        <f>'SFY 09'!B16</f>
        <v>Howard</v>
      </c>
      <c r="C16" s="125">
        <f>AVERAGE('Jul 13'!C16,'Aug 13'!C16,'Sep 13'!C16,'Oct 13'!C16,'Nov 13'!C16,'Dec 13'!C16,'Jan 14'!C16,'Feb 14'!C16,'Mar 14'!C16,'Apr 14'!C16,'May 14'!C16,'Jun 14'!C16)</f>
        <v>257.16666666666669</v>
      </c>
      <c r="D16" s="10">
        <f>AVERAGE('Jul 13'!D16,'Aug 13'!D16,'Sep 13'!D16,'Oct 13'!D16,'Nov 13'!D16,'Dec 13'!D16,'Jan 14'!D16,'Feb 14'!D16,'Mar 14'!D16,'Apr 14'!D16,'May 14'!D16,'Jun 14'!D16)</f>
        <v>43.916666666666664</v>
      </c>
      <c r="E16" s="10">
        <f>AVERAGE('Jul 13'!E16,'Aug 13'!E16,'Sep 13'!E16,'Oct 13'!E16,'Nov 13'!E16,'Dec 13'!E16,'Jan 14'!E16,'Feb 14'!E16,'Mar 14'!E16,'Apr 14'!E16,'May 14'!E16,'Jun 14'!E16)</f>
        <v>391.75</v>
      </c>
      <c r="F16" s="10">
        <f t="shared" si="1"/>
        <v>692.83333333333337</v>
      </c>
      <c r="G16" s="125">
        <f>('Jul 13'!H16+'Sep 13'!H16+'Oct 13'!H16+'Nov 13'!H16+'Dec 13'!H16+'Jan 14'!H16+'Feb 14'!H16+'Mar 14'!H16+'Apr 14'!H16+'May 14'!H16+'Jun 14'!H16)/12</f>
        <v>123.66666666666667</v>
      </c>
      <c r="H16" s="10">
        <f>('Jul 13'!I16+'Sep 13'!I16+'Oct 13'!I16+'Nov 13'!I16+'Dec 13'!I16+'Jan 14'!I16+'Feb 14'!I16+'Mar 14'!I16+'Apr 14'!I16+'May 14'!I16+'Jun 14'!I16)/12</f>
        <v>36.833333333333336</v>
      </c>
      <c r="I16" s="10">
        <f>('Jul 13'!J16+'Sep 13'!J16+'Oct 13'!J16+'Nov 13'!J16+'Dec 13'!J16+'Jan 14'!J16+'Feb 14'!J16+'Mar 14'!J16+'Apr 14'!J16+'May 14'!J16+'Jun 14'!J16)/12</f>
        <v>225.25</v>
      </c>
      <c r="J16" s="9">
        <f t="shared" si="0"/>
        <v>385.75</v>
      </c>
      <c r="K16" s="134">
        <v>4222101.6100000013</v>
      </c>
      <c r="L16" s="121"/>
    </row>
    <row r="17" spans="1:12" x14ac:dyDescent="0.2">
      <c r="A17">
        <f>'SFY 09'!A17</f>
        <v>14</v>
      </c>
      <c r="B17" t="str">
        <f>'SFY 09'!B17</f>
        <v>Kent</v>
      </c>
      <c r="C17" s="125">
        <f>AVERAGE('Jul 13'!C17,'Aug 13'!C17,'Sep 13'!C17,'Oct 13'!C17,'Nov 13'!C17,'Dec 13'!C17,'Jan 14'!C17,'Feb 14'!C17,'Mar 14'!C17,'Apr 14'!C17,'May 14'!C17,'Jun 14'!C17)</f>
        <v>8.5833333333333339</v>
      </c>
      <c r="D17" s="10">
        <f>AVERAGE('Jul 13'!D17,'Aug 13'!D17,'Sep 13'!D17,'Oct 13'!D17,'Nov 13'!D17,'Dec 13'!D17,'Jan 14'!D17,'Feb 14'!D17,'Mar 14'!D17,'Apr 14'!D17,'May 14'!D17,'Jun 14'!D17)</f>
        <v>7.25</v>
      </c>
      <c r="E17" s="10">
        <f>AVERAGE('Jul 13'!E17,'Aug 13'!E17,'Sep 13'!E17,'Oct 13'!E17,'Nov 13'!E17,'Dec 13'!E17,'Jan 14'!E17,'Feb 14'!E17,'Mar 14'!E17,'Apr 14'!E17,'May 14'!E17,'Jun 14'!E17)</f>
        <v>47.333333333333336</v>
      </c>
      <c r="F17" s="10">
        <f t="shared" si="1"/>
        <v>63.166666666666671</v>
      </c>
      <c r="G17" s="125">
        <f>('Jul 13'!H17+'Sep 13'!H17+'Oct 13'!H17+'Nov 13'!H17+'Dec 13'!H17+'Jan 14'!H17+'Feb 14'!H17+'Mar 14'!H17+'Apr 14'!H17+'May 14'!H17+'Jun 14'!H17)/12</f>
        <v>6</v>
      </c>
      <c r="H17" s="10">
        <f>('Jul 13'!I17+'Sep 13'!I17+'Oct 13'!I17+'Nov 13'!I17+'Dec 13'!I17+'Jan 14'!I17+'Feb 14'!I17+'Mar 14'!I17+'Apr 14'!I17+'May 14'!I17+'Jun 14'!I17)/12</f>
        <v>5.583333333333333</v>
      </c>
      <c r="I17" s="10">
        <f>('Jul 13'!J17+'Sep 13'!J17+'Oct 13'!J17+'Nov 13'!J17+'Dec 13'!J17+'Jan 14'!J17+'Feb 14'!J17+'Mar 14'!J17+'Apr 14'!J17+'May 14'!J17+'Jun 14'!J17)/12</f>
        <v>27.916666666666668</v>
      </c>
      <c r="J17" s="9">
        <f t="shared" si="0"/>
        <v>39.5</v>
      </c>
      <c r="K17" s="134">
        <v>155448.51</v>
      </c>
      <c r="L17" s="121"/>
    </row>
    <row r="18" spans="1:12" x14ac:dyDescent="0.2">
      <c r="A18">
        <f>'SFY 09'!A18</f>
        <v>15</v>
      </c>
      <c r="B18" t="str">
        <f>'SFY 09'!B18</f>
        <v>Montgomery</v>
      </c>
      <c r="C18" s="125">
        <f>AVERAGE('Jul 13'!C18,'Aug 13'!C18,'Sep 13'!C18,'Oct 13'!C18,'Nov 13'!C18,'Dec 13'!C18,'Jan 14'!C18,'Feb 14'!C18,'Mar 14'!C18,'Apr 14'!C18,'May 14'!C18,'Jun 14'!C18)</f>
        <v>383.41666666666669</v>
      </c>
      <c r="D18" s="10">
        <f>AVERAGE('Jul 13'!D18,'Aug 13'!D18,'Sep 13'!D18,'Oct 13'!D18,'Nov 13'!D18,'Dec 13'!D18,'Jan 14'!D18,'Feb 14'!D18,'Mar 14'!D18,'Apr 14'!D18,'May 14'!D18,'Jun 14'!D18)</f>
        <v>146.5</v>
      </c>
      <c r="E18" s="10">
        <f>AVERAGE('Jul 13'!E18,'Aug 13'!E18,'Sep 13'!E18,'Oct 13'!E18,'Nov 13'!E18,'Dec 13'!E18,'Jan 14'!E18,'Feb 14'!E18,'Mar 14'!E18,'Apr 14'!E18,'May 14'!E18,'Jun 14'!E18)</f>
        <v>869.41666666666663</v>
      </c>
      <c r="F18" s="10">
        <f t="shared" si="1"/>
        <v>1399.3333333333335</v>
      </c>
      <c r="G18" s="125">
        <f>('Jul 13'!H18+'Sep 13'!H18+'Oct 13'!H18+'Nov 13'!H18+'Dec 13'!H18+'Jan 14'!H18+'Feb 14'!H18+'Mar 14'!H18+'Apr 14'!H18+'May 14'!H18+'Jun 14'!H18)/12</f>
        <v>192.83333333333334</v>
      </c>
      <c r="H18" s="10">
        <f>('Jul 13'!I18+'Sep 13'!I18+'Oct 13'!I18+'Nov 13'!I18+'Dec 13'!I18+'Jan 14'!I18+'Feb 14'!I18+'Mar 14'!I18+'Apr 14'!I18+'May 14'!I18+'Jun 14'!I18)/12</f>
        <v>98.583333333333329</v>
      </c>
      <c r="I18" s="10">
        <f>('Jul 13'!J18+'Sep 13'!J18+'Oct 13'!J18+'Nov 13'!J18+'Dec 13'!J18+'Jan 14'!J18+'Feb 14'!J18+'Mar 14'!J18+'Apr 14'!J18+'May 14'!J18+'Jun 14'!J18)/12</f>
        <v>505.66666666666669</v>
      </c>
      <c r="J18" s="9">
        <f t="shared" si="0"/>
        <v>797.08333333333337</v>
      </c>
      <c r="K18" s="134">
        <v>7209612.9099999992</v>
      </c>
      <c r="L18" s="121"/>
    </row>
    <row r="19" spans="1:12" x14ac:dyDescent="0.2">
      <c r="A19">
        <f>'SFY 09'!A19</f>
        <v>16</v>
      </c>
      <c r="B19" t="str">
        <f>'SFY 09'!B19</f>
        <v>Prince George's</v>
      </c>
      <c r="C19" s="125">
        <f>AVERAGE('Jul 13'!C19,'Aug 13'!C19,'Sep 13'!C19,'Oct 13'!C19,'Nov 13'!C19,'Dec 13'!C19,'Jan 14'!C19,'Feb 14'!C19,'Mar 14'!C19,'Apr 14'!C19,'May 14'!C19,'Jun 14'!C19)</f>
        <v>1102.6666666666667</v>
      </c>
      <c r="D19" s="10">
        <f>AVERAGE('Jul 13'!D19,'Aug 13'!D19,'Sep 13'!D19,'Oct 13'!D19,'Nov 13'!D19,'Dec 13'!D19,'Jan 14'!D19,'Feb 14'!D19,'Mar 14'!D19,'Apr 14'!D19,'May 14'!D19,'Jun 14'!D19)</f>
        <v>227.41666666666666</v>
      </c>
      <c r="E19" s="10">
        <f>AVERAGE('Jul 13'!E19,'Aug 13'!E19,'Sep 13'!E19,'Oct 13'!E19,'Nov 13'!E19,'Dec 13'!E19,'Jan 14'!E19,'Feb 14'!E19,'Mar 14'!E19,'Apr 14'!E19,'May 14'!E19,'Jun 14'!E19)</f>
        <v>1365.25</v>
      </c>
      <c r="F19" s="10">
        <f t="shared" si="1"/>
        <v>2695.3333333333335</v>
      </c>
      <c r="G19" s="125">
        <f>('Jul 13'!H19+'Sep 13'!H19+'Oct 13'!H19+'Nov 13'!H19+'Dec 13'!H19+'Jan 14'!H19+'Feb 14'!H19+'Mar 14'!H19+'Apr 14'!H19+'May 14'!H19+'Jun 14'!H19)/12</f>
        <v>542</v>
      </c>
      <c r="H19" s="10">
        <f>('Jul 13'!I19+'Sep 13'!I19+'Oct 13'!I19+'Nov 13'!I19+'Dec 13'!I19+'Jan 14'!I19+'Feb 14'!I19+'Mar 14'!I19+'Apr 14'!I19+'May 14'!I19+'Jun 14'!I19)/12</f>
        <v>158</v>
      </c>
      <c r="I19" s="10">
        <f>('Jul 13'!J19+'Sep 13'!J19+'Oct 13'!J19+'Nov 13'!J19+'Dec 13'!J19+'Jan 14'!J19+'Feb 14'!J19+'Mar 14'!J19+'Apr 14'!J19+'May 14'!J19+'Jun 14'!J19)/12</f>
        <v>812.25</v>
      </c>
      <c r="J19" s="9">
        <f t="shared" si="0"/>
        <v>1512.25</v>
      </c>
      <c r="K19" s="134">
        <v>13073585.410000004</v>
      </c>
      <c r="L19" s="121"/>
    </row>
    <row r="20" spans="1:12" x14ac:dyDescent="0.2">
      <c r="A20">
        <f>'SFY 09'!A20</f>
        <v>17</v>
      </c>
      <c r="B20" t="str">
        <f>'SFY 09'!B20</f>
        <v>Queen Anne's</v>
      </c>
      <c r="C20" s="125">
        <f>AVERAGE('Jul 13'!C20,'Aug 13'!C20,'Sep 13'!C20,'Oct 13'!C20,'Nov 13'!C20,'Dec 13'!C20,'Jan 14'!C20,'Feb 14'!C20,'Mar 14'!C20,'Apr 14'!C20,'May 14'!C20,'Jun 14'!C20)</f>
        <v>10.666666666666666</v>
      </c>
      <c r="D20" s="10">
        <f>AVERAGE('Jul 13'!D20,'Aug 13'!D20,'Sep 13'!D20,'Oct 13'!D20,'Nov 13'!D20,'Dec 13'!D20,'Jan 14'!D20,'Feb 14'!D20,'Mar 14'!D20,'Apr 14'!D20,'May 14'!D20,'Jun 14'!D20)</f>
        <v>2.2000000000000002</v>
      </c>
      <c r="E20" s="10">
        <f>AVERAGE('Jul 13'!E20,'Aug 13'!E20,'Sep 13'!E20,'Oct 13'!E20,'Nov 13'!E20,'Dec 13'!E20,'Jan 14'!E20,'Feb 14'!E20,'Mar 14'!E20,'Apr 14'!E20,'May 14'!E20,'Jun 14'!E20)</f>
        <v>51.333333333333336</v>
      </c>
      <c r="F20" s="10">
        <f t="shared" si="1"/>
        <v>64.2</v>
      </c>
      <c r="G20" s="125">
        <f>('Jul 13'!H20+'Sep 13'!H20+'Oct 13'!H20+'Nov 13'!H20+'Dec 13'!H20+'Jan 14'!H20+'Feb 14'!H20+'Mar 14'!H20+'Apr 14'!H20+'May 14'!H20+'Jun 14'!H20)/12</f>
        <v>4.583333333333333</v>
      </c>
      <c r="H20" s="10">
        <f>('Jul 13'!I20+'Sep 13'!I20+'Oct 13'!I20+'Nov 13'!I20+'Dec 13'!I20+'Jan 14'!I20+'Feb 14'!I20+'Mar 14'!I20+'Apr 14'!I20+'May 14'!I20+'Jun 14'!I20)/12</f>
        <v>3.1666666666666665</v>
      </c>
      <c r="I20" s="10">
        <f>('Jul 13'!J20+'Sep 13'!J20+'Oct 13'!J20+'Nov 13'!J20+'Dec 13'!J20+'Jan 14'!J20+'Feb 14'!J20+'Mar 14'!J20+'Apr 14'!J20+'May 14'!J20+'Jun 14'!J20)/12</f>
        <v>30.666666666666668</v>
      </c>
      <c r="J20" s="9">
        <f t="shared" si="0"/>
        <v>38.416666666666671</v>
      </c>
      <c r="K20" s="134">
        <v>199331.34</v>
      </c>
      <c r="L20" s="121"/>
    </row>
    <row r="21" spans="1:12" x14ac:dyDescent="0.2">
      <c r="A21">
        <f>'SFY 09'!A21</f>
        <v>18</v>
      </c>
      <c r="B21" t="str">
        <f>'SFY 09'!B21</f>
        <v>St. Mary's</v>
      </c>
      <c r="C21" s="125">
        <f>AVERAGE('Jul 13'!C21,'Aug 13'!C21,'Sep 13'!C21,'Oct 13'!C21,'Nov 13'!C21,'Dec 13'!C21,'Jan 14'!C21,'Feb 14'!C21,'Mar 14'!C21,'Apr 14'!C21,'May 14'!C21,'Jun 14'!C21)</f>
        <v>77.833333333333329</v>
      </c>
      <c r="D21" s="10">
        <f>AVERAGE('Jul 13'!D21,'Aug 13'!D21,'Sep 13'!D21,'Oct 13'!D21,'Nov 13'!D21,'Dec 13'!D21,'Jan 14'!D21,'Feb 14'!D21,'Mar 14'!D21,'Apr 14'!D21,'May 14'!D21,'Jun 14'!D21)</f>
        <v>45.333333333333336</v>
      </c>
      <c r="E21" s="10">
        <f>AVERAGE('Jul 13'!E21,'Aug 13'!E21,'Sep 13'!E21,'Oct 13'!E21,'Nov 13'!E21,'Dec 13'!E21,'Jan 14'!E21,'Feb 14'!E21,'Mar 14'!E21,'Apr 14'!E21,'May 14'!E21,'Jun 14'!E21)</f>
        <v>163</v>
      </c>
      <c r="F21" s="10">
        <f t="shared" si="1"/>
        <v>286.16666666666663</v>
      </c>
      <c r="G21" s="125">
        <f>('Jul 13'!H21+'Sep 13'!H21+'Oct 13'!H21+'Nov 13'!H21+'Dec 13'!H21+'Jan 14'!H21+'Feb 14'!H21+'Mar 14'!H21+'Apr 14'!H21+'May 14'!H21+'Jun 14'!H21)/12</f>
        <v>32</v>
      </c>
      <c r="H21" s="10">
        <f>('Jul 13'!I21+'Sep 13'!I21+'Oct 13'!I21+'Nov 13'!I21+'Dec 13'!I21+'Jan 14'!I21+'Feb 14'!I21+'Mar 14'!I21+'Apr 14'!I21+'May 14'!I21+'Jun 14'!I21)/12</f>
        <v>24.416666666666668</v>
      </c>
      <c r="I21" s="10">
        <f>('Jul 13'!J21+'Sep 13'!J21+'Oct 13'!J21+'Nov 13'!J21+'Dec 13'!J21+'Jan 14'!J21+'Feb 14'!J21+'Mar 14'!J21+'Apr 14'!J21+'May 14'!J21+'Jun 14'!J21)/12</f>
        <v>87.583333333333329</v>
      </c>
      <c r="J21" s="9">
        <f t="shared" si="0"/>
        <v>144</v>
      </c>
      <c r="K21" s="134">
        <v>1058757.52</v>
      </c>
      <c r="L21" s="121"/>
    </row>
    <row r="22" spans="1:12" x14ac:dyDescent="0.2">
      <c r="A22">
        <f>'SFY 09'!A22</f>
        <v>19</v>
      </c>
      <c r="B22" t="str">
        <f>'SFY 09'!B22</f>
        <v>Somerset</v>
      </c>
      <c r="C22" s="125">
        <f>AVERAGE('Jul 13'!C22,'Aug 13'!C22,'Sep 13'!C22,'Oct 13'!C22,'Nov 13'!C22,'Dec 13'!C22,'Jan 14'!C22,'Feb 14'!C22,'Mar 14'!C22,'Apr 14'!C22,'May 14'!C22,'Jun 14'!C22)</f>
        <v>59.25</v>
      </c>
      <c r="D22" s="10">
        <f>AVERAGE('Jul 13'!D22,'Aug 13'!D22,'Sep 13'!D22,'Oct 13'!D22,'Nov 13'!D22,'Dec 13'!D22,'Jan 14'!D22,'Feb 14'!D22,'Mar 14'!D22,'Apr 14'!D22,'May 14'!D22,'Jun 14'!D22)</f>
        <v>28.25</v>
      </c>
      <c r="E22" s="10">
        <f>AVERAGE('Jul 13'!E22,'Aug 13'!E22,'Sep 13'!E22,'Oct 13'!E22,'Nov 13'!E22,'Dec 13'!E22,'Jan 14'!E22,'Feb 14'!E22,'Mar 14'!E22,'Apr 14'!E22,'May 14'!E22,'Jun 14'!E22)</f>
        <v>234.91666666666666</v>
      </c>
      <c r="F22" s="10">
        <f t="shared" si="1"/>
        <v>322.41666666666663</v>
      </c>
      <c r="G22" s="125">
        <f>('Jul 13'!H22+'Sep 13'!H22+'Oct 13'!H22+'Nov 13'!H22+'Dec 13'!H22+'Jan 14'!H22+'Feb 14'!H22+'Mar 14'!H22+'Apr 14'!H22+'May 14'!H22+'Jun 14'!H22)/12</f>
        <v>27.333333333333332</v>
      </c>
      <c r="H22" s="10">
        <f>('Jul 13'!I22+'Sep 13'!I22+'Oct 13'!I22+'Nov 13'!I22+'Dec 13'!I22+'Jan 14'!I22+'Feb 14'!I22+'Mar 14'!I22+'Apr 14'!I22+'May 14'!I22+'Jun 14'!I22)/12</f>
        <v>23</v>
      </c>
      <c r="I22" s="10">
        <f>('Jul 13'!J22+'Sep 13'!J22+'Oct 13'!J22+'Nov 13'!J22+'Dec 13'!J22+'Jan 14'!J22+'Feb 14'!J22+'Mar 14'!J22+'Apr 14'!J22+'May 14'!J22+'Jun 14'!J22)/12</f>
        <v>126.58333333333333</v>
      </c>
      <c r="J22" s="9">
        <f t="shared" si="0"/>
        <v>176.91666666666666</v>
      </c>
      <c r="K22" s="134">
        <v>772902.11</v>
      </c>
      <c r="L22" s="121"/>
    </row>
    <row r="23" spans="1:12" x14ac:dyDescent="0.2">
      <c r="A23">
        <f>'SFY 09'!A23</f>
        <v>20</v>
      </c>
      <c r="B23" t="str">
        <f>'SFY 09'!B23</f>
        <v>Talbot</v>
      </c>
      <c r="C23" s="125">
        <f>AVERAGE('Jul 13'!C23,'Aug 13'!C23,'Sep 13'!C23,'Oct 13'!C23,'Nov 13'!C23,'Dec 13'!C23,'Jan 14'!C23,'Feb 14'!C23,'Mar 14'!C23,'Apr 14'!C23,'May 14'!C23,'Jun 14'!C23)</f>
        <v>8</v>
      </c>
      <c r="D23" s="10">
        <f>AVERAGE('Jul 13'!D23,'Aug 13'!D23,'Sep 13'!D23,'Oct 13'!D23,'Nov 13'!D23,'Dec 13'!D23,'Jan 14'!D23,'Feb 14'!D23,'Mar 14'!D23,'Apr 14'!D23,'May 14'!D23,'Jun 14'!D23)</f>
        <v>3.8333333333333335</v>
      </c>
      <c r="E23" s="10">
        <f>AVERAGE('Jul 13'!E23,'Aug 13'!E23,'Sep 13'!E23,'Oct 13'!E23,'Nov 13'!E23,'Dec 13'!E23,'Jan 14'!E23,'Feb 14'!E23,'Mar 14'!E23,'Apr 14'!E23,'May 14'!E23,'Jun 14'!E23)</f>
        <v>117.91666666666667</v>
      </c>
      <c r="F23" s="10">
        <f t="shared" si="1"/>
        <v>129.75</v>
      </c>
      <c r="G23" s="125">
        <f>('Jul 13'!H23+'Sep 13'!H23+'Oct 13'!H23+'Nov 13'!H23+'Dec 13'!H23+'Jan 14'!H23+'Feb 14'!H23+'Mar 14'!H23+'Apr 14'!H23+'May 14'!H23+'Jun 14'!H23)/12</f>
        <v>3.6666666666666665</v>
      </c>
      <c r="H23" s="10">
        <f>('Jul 13'!I23+'Sep 13'!I23+'Oct 13'!I23+'Nov 13'!I23+'Dec 13'!I23+'Jan 14'!I23+'Feb 14'!I23+'Mar 14'!I23+'Apr 14'!I23+'May 14'!I23+'Jun 14'!I23)/12</f>
        <v>7.25</v>
      </c>
      <c r="I23" s="10">
        <f>('Jul 13'!J23+'Sep 13'!J23+'Oct 13'!J23+'Nov 13'!J23+'Dec 13'!J23+'Jan 14'!J23+'Feb 14'!J23+'Mar 14'!J23+'Apr 14'!J23+'May 14'!J23+'Jun 14'!J23)/12</f>
        <v>77.25</v>
      </c>
      <c r="J23" s="9">
        <f t="shared" si="0"/>
        <v>88.166666666666671</v>
      </c>
      <c r="K23" s="134">
        <v>439657.67</v>
      </c>
      <c r="L23" s="121"/>
    </row>
    <row r="24" spans="1:12" x14ac:dyDescent="0.2">
      <c r="A24">
        <f>'SFY 09'!A24</f>
        <v>21</v>
      </c>
      <c r="B24" t="str">
        <f>'SFY 09'!B24</f>
        <v>Washington</v>
      </c>
      <c r="C24" s="125">
        <f>AVERAGE('Jul 13'!C24,'Aug 13'!C24,'Sep 13'!C24,'Oct 13'!C24,'Nov 13'!C24,'Dec 13'!C24,'Jan 14'!C24,'Feb 14'!C24,'Mar 14'!C24,'Apr 14'!C24,'May 14'!C24,'Jun 14'!C24)</f>
        <v>77.083333333333329</v>
      </c>
      <c r="D24" s="10">
        <f>AVERAGE('Jul 13'!D24,'Aug 13'!D24,'Sep 13'!D24,'Oct 13'!D24,'Nov 13'!D24,'Dec 13'!D24,'Jan 14'!D24,'Feb 14'!D24,'Mar 14'!D24,'Apr 14'!D24,'May 14'!D24,'Jun 14'!D24)</f>
        <v>39.416666666666664</v>
      </c>
      <c r="E24" s="10">
        <f>AVERAGE('Jul 13'!E24,'Aug 13'!E24,'Sep 13'!E24,'Oct 13'!E24,'Nov 13'!E24,'Dec 13'!E24,'Jan 14'!E24,'Feb 14'!E24,'Mar 14'!E24,'Apr 14'!E24,'May 14'!E24,'Jun 14'!E24)</f>
        <v>297.16666666666669</v>
      </c>
      <c r="F24" s="10">
        <f t="shared" si="1"/>
        <v>413.66666666666669</v>
      </c>
      <c r="G24" s="125">
        <f>('Jul 13'!H24+'Sep 13'!H24+'Oct 13'!H24+'Nov 13'!H24+'Dec 13'!H24+'Jan 14'!H24+'Feb 14'!H24+'Mar 14'!H24+'Apr 14'!H24+'May 14'!H24+'Jun 14'!H24)/12</f>
        <v>37.166666666666664</v>
      </c>
      <c r="H24" s="10">
        <f>('Jul 13'!I24+'Sep 13'!I24+'Oct 13'!I24+'Nov 13'!I24+'Dec 13'!I24+'Jan 14'!I24+'Feb 14'!I24+'Mar 14'!I24+'Apr 14'!I24+'May 14'!I24+'Jun 14'!I24)/12</f>
        <v>33.583333333333336</v>
      </c>
      <c r="I24" s="10">
        <f>('Jul 13'!J24+'Sep 13'!J24+'Oct 13'!J24+'Nov 13'!J24+'Dec 13'!J24+'Jan 14'!J24+'Feb 14'!J24+'Mar 14'!J24+'Apr 14'!J24+'May 14'!J24+'Jun 14'!J24)/12</f>
        <v>173.83333333333334</v>
      </c>
      <c r="J24" s="9">
        <f t="shared" si="0"/>
        <v>244.58333333333334</v>
      </c>
      <c r="K24" s="134">
        <v>1232503.5499999998</v>
      </c>
      <c r="L24" s="121"/>
    </row>
    <row r="25" spans="1:12" x14ac:dyDescent="0.2">
      <c r="A25">
        <f>'SFY 09'!A25</f>
        <v>22</v>
      </c>
      <c r="B25" t="str">
        <f>'SFY 09'!B25</f>
        <v>Wicomico</v>
      </c>
      <c r="C25" s="125">
        <f>AVERAGE('Jul 13'!C25,'Aug 13'!C25,'Sep 13'!C25,'Oct 13'!C25,'Nov 13'!C25,'Dec 13'!C25,'Jan 14'!C25,'Feb 14'!C25,'Mar 14'!C25,'Apr 14'!C25,'May 14'!C25,'Jun 14'!C25)</f>
        <v>111.66666666666667</v>
      </c>
      <c r="D25" s="10">
        <f>AVERAGE('Jul 13'!D25,'Aug 13'!D25,'Sep 13'!D25,'Oct 13'!D25,'Nov 13'!D25,'Dec 13'!D25,'Jan 14'!D25,'Feb 14'!D25,'Mar 14'!D25,'Apr 14'!D25,'May 14'!D25,'Jun 14'!D25)</f>
        <v>59.583333333333336</v>
      </c>
      <c r="E25" s="10">
        <f>AVERAGE('Jul 13'!E25,'Aug 13'!E25,'Sep 13'!E25,'Oct 13'!E25,'Nov 13'!E25,'Dec 13'!E25,'Jan 14'!E25,'Feb 14'!E25,'Mar 14'!E25,'Apr 14'!E25,'May 14'!E25,'Jun 14'!E25)</f>
        <v>368.5</v>
      </c>
      <c r="F25" s="10">
        <f t="shared" si="1"/>
        <v>539.75</v>
      </c>
      <c r="G25" s="125">
        <f>('Jul 13'!H25+'Sep 13'!H25+'Oct 13'!H25+'Nov 13'!H25+'Dec 13'!H25+'Jan 14'!H25+'Feb 14'!H25+'Mar 14'!H25+'Apr 14'!H25+'May 14'!H25+'Jun 14'!H25)/12</f>
        <v>49.333333333333336</v>
      </c>
      <c r="H25" s="10">
        <f>('Jul 13'!I25+'Sep 13'!I25+'Oct 13'!I25+'Nov 13'!I25+'Dec 13'!I25+'Jan 14'!I25+'Feb 14'!I25+'Mar 14'!I25+'Apr 14'!I25+'May 14'!I25+'Jun 14'!I25)/12</f>
        <v>47.333333333333336</v>
      </c>
      <c r="I25" s="10">
        <f>('Jul 13'!J25+'Sep 13'!J25+'Oct 13'!J25+'Nov 13'!J25+'Dec 13'!J25+'Jan 14'!J25+'Feb 14'!J25+'Mar 14'!J25+'Apr 14'!J25+'May 14'!J25+'Jun 14'!J25)/12</f>
        <v>229.91666666666666</v>
      </c>
      <c r="J25" s="9">
        <f t="shared" si="0"/>
        <v>326.58333333333331</v>
      </c>
      <c r="K25" s="134">
        <v>1557060.5499999998</v>
      </c>
      <c r="L25" s="121"/>
    </row>
    <row r="26" spans="1:12" x14ac:dyDescent="0.2">
      <c r="A26">
        <f>'SFY 09'!A26</f>
        <v>23</v>
      </c>
      <c r="B26" t="str">
        <f>'SFY 09'!B26</f>
        <v>Worcester</v>
      </c>
      <c r="C26" s="125">
        <f>AVERAGE('Jul 13'!C26,'Aug 13'!C26,'Sep 13'!C26,'Oct 13'!C26,'Nov 13'!C26,'Dec 13'!C26,'Jan 14'!C26,'Feb 14'!C26,'Mar 14'!C26,'Apr 14'!C26,'May 14'!C26,'Jun 14'!C26)</f>
        <v>5.916666666666667</v>
      </c>
      <c r="D26" s="10">
        <f>AVERAGE('Jul 13'!D26,'Aug 13'!D26,'Sep 13'!D26,'Oct 13'!D26,'Nov 13'!D26,'Dec 13'!D26,'Jan 14'!D26,'Feb 14'!D26,'Mar 14'!D26,'Apr 14'!D26,'May 14'!D26,'Jun 14'!D26)</f>
        <v>1.1666666666666667</v>
      </c>
      <c r="E26" s="10">
        <f>AVERAGE('Jul 13'!E26,'Aug 13'!E26,'Sep 13'!E26,'Oct 13'!E26,'Nov 13'!E26,'Dec 13'!E26,'Jan 14'!E26,'Feb 14'!E26,'Mar 14'!E26,'Apr 14'!E26,'May 14'!E26,'Jun 14'!E26)</f>
        <v>174.58333333333334</v>
      </c>
      <c r="F26" s="10">
        <f t="shared" si="1"/>
        <v>181.66666666666669</v>
      </c>
      <c r="G26" s="125">
        <f>('Jul 13'!H26+'Sep 13'!H26+'Oct 13'!H26+'Nov 13'!H26+'Dec 13'!H26+'Jan 14'!H26+'Feb 14'!H26+'Mar 14'!H26+'Apr 14'!H26+'May 14'!H26+'Jun 14'!H26)/12</f>
        <v>3.9166666666666665</v>
      </c>
      <c r="H26" s="10">
        <f>('Jul 13'!I26+'Sep 13'!I26+'Oct 13'!I26+'Nov 13'!I26+'Dec 13'!I26+'Jan 14'!I26+'Feb 14'!I26+'Mar 14'!I26+'Apr 14'!I26+'May 14'!I26+'Jun 14'!I26)/12</f>
        <v>9.8333333333333339</v>
      </c>
      <c r="I26" s="10">
        <f>('Jul 13'!J26+'Sep 13'!J26+'Oct 13'!J26+'Nov 13'!J26+'Dec 13'!J26+'Jan 14'!J26+'Feb 14'!J26+'Mar 14'!J26+'Apr 14'!J26+'May 14'!J26+'Jun 14'!J26)/12</f>
        <v>98.166666666666671</v>
      </c>
      <c r="J26" s="9">
        <f t="shared" si="0"/>
        <v>111.91666666666667</v>
      </c>
      <c r="K26" s="134">
        <v>532993.90999999992</v>
      </c>
      <c r="L26" s="121"/>
    </row>
    <row r="27" spans="1:12" x14ac:dyDescent="0.2">
      <c r="A27">
        <f>'SFY 09'!A27</f>
        <v>30</v>
      </c>
      <c r="B27" t="str">
        <f>'SFY 09'!B27</f>
        <v>Baltimore City</v>
      </c>
      <c r="C27" s="125">
        <f>AVERAGE('Jul 13'!C27,'Aug 13'!C27,'Sep 13'!C27,'Oct 13'!C27,'Nov 13'!C27,'Dec 13'!C27,'Jan 14'!C27,'Feb 14'!C27,'Mar 14'!C27,'Apr 14'!C27,'May 14'!C27,'Jun 14'!C27)</f>
        <v>3176.0833333333335</v>
      </c>
      <c r="D27" s="10">
        <f>AVERAGE('Jul 13'!D27,'Aug 13'!D27,'Sep 13'!D27,'Oct 13'!D27,'Nov 13'!D27,'Dec 13'!D27,'Jan 14'!D27,'Feb 14'!D27,'Mar 14'!D27,'Apr 14'!D27,'May 14'!D27,'Jun 14'!D27)</f>
        <v>817.66666666666663</v>
      </c>
      <c r="E27" s="10">
        <f>AVERAGE('Jul 13'!E27,'Aug 13'!E27,'Sep 13'!E27,'Oct 13'!E27,'Nov 13'!E27,'Dec 13'!E27,'Jan 14'!E27,'Feb 14'!E27,'Mar 14'!E27,'Apr 14'!E27,'May 14'!E27,'Jun 14'!E27)</f>
        <v>1332.75</v>
      </c>
      <c r="F27" s="11">
        <f>SUM(C27:E27)</f>
        <v>5326.5</v>
      </c>
      <c r="G27" s="126">
        <f>('Jul 13'!H27+'Sep 13'!H27+'Oct 13'!H27+'Nov 13'!H27+'Dec 13'!H27+'Jan 14'!H27+'Feb 14'!H27+'Mar 14'!H27+'Apr 14'!H27+'May 14'!H27+'Jun 14'!H27)/12</f>
        <v>1619.8333333333333</v>
      </c>
      <c r="H27" s="11">
        <f>('Jul 13'!I27+'Sep 13'!I27+'Oct 13'!I27+'Nov 13'!I27+'Dec 13'!I27+'Jan 14'!I27+'Feb 14'!I27+'Mar 14'!I27+'Apr 14'!I27+'May 14'!I27+'Jun 14'!I27)/12</f>
        <v>459.91666666666669</v>
      </c>
      <c r="I27" s="11">
        <f>('Jul 13'!J27+'Sep 13'!J27+'Oct 13'!J27+'Nov 13'!J27+'Dec 13'!J27+'Jan 14'!J27+'Feb 14'!J27+'Mar 14'!J27+'Apr 14'!J27+'May 14'!J27+'Jun 14'!J27)/12</f>
        <v>945.33333333333337</v>
      </c>
      <c r="J27" s="81">
        <f>SUM(G27:I27)</f>
        <v>3025.0833333333335</v>
      </c>
      <c r="K27" s="135">
        <v>24946119.360000003</v>
      </c>
      <c r="L27" s="121"/>
    </row>
    <row r="28" spans="1:12" x14ac:dyDescent="0.2">
      <c r="B28" t="s">
        <v>130</v>
      </c>
      <c r="K28" s="136">
        <f>17679.53+45285.96</f>
        <v>62965.49</v>
      </c>
      <c r="L28" s="18"/>
    </row>
    <row r="29" spans="1:12" x14ac:dyDescent="0.2">
      <c r="B29" t="str">
        <f>'SFY 09'!B28</f>
        <v>Total</v>
      </c>
      <c r="C29" s="50">
        <f>AVERAGE('Jul 12'!C28,'Aug 12'!C28,'Sep 12'!C28,'Oct 12'!C28,'Nov 12'!C28,'Dec 12'!C28,'Jan 13'!C28,'Feb 13'!C28,'Mar 13'!C28,'Apr 13'!C28,'May 13'!C28,'Jun 13'!C28)</f>
        <v>7203.333333333333</v>
      </c>
      <c r="D29" s="27">
        <f>AVERAGE('Jul 12'!D28,'Aug 12'!D28,'Sep 12'!D28,'Oct 12'!D28,'Nov 12'!D28,'Dec 12'!D28,'Jan 13'!D28,'Feb 13'!D28,'Mar 13'!D28,'Apr 13'!D28,'May 13'!D28,'Jun 13'!D28)</f>
        <v>2198</v>
      </c>
      <c r="E29" s="27">
        <f>AVERAGE('Jul 12'!E28,'Aug 12'!E28,'Sep 12'!E28,'Oct 12'!E28,'Nov 12'!E28,'Dec 12'!E28,'Jan 13'!E28,'Feb 13'!E28,'Mar 13'!E28,'Apr 13'!E28,'May 13'!E28,'Jun 13'!E28)</f>
        <v>7654.5</v>
      </c>
      <c r="F29" s="27">
        <f>SUM(F4:F27)</f>
        <v>18547.449999999997</v>
      </c>
      <c r="G29" s="50">
        <f>AVERAGE('Jul 12'!G28,'Aug 12'!G28,'Sep 12'!G28,'Oct 12'!G28,'Nov 12'!G28,'Dec 12'!G28,'Jan 13'!G28,'Feb 13'!G28,'Mar 13'!G28,'Apr 13'!G28,'May 13'!G28,'Jun 13'!G28)</f>
        <v>4225.5</v>
      </c>
      <c r="H29" s="27">
        <f>AVERAGE('Jul 12'!H28,'Aug 12'!H28,'Sep 12'!H28,'Oct 12'!H28,'Nov 12'!H28,'Dec 12'!H28,'Jan 13'!H28,'Feb 13'!H28,'Mar 13'!H28,'Apr 13'!H28,'May 13'!H28,'Jun 13'!H28)</f>
        <v>1260.5</v>
      </c>
      <c r="I29" s="27">
        <f>AVERAGE('Jul 12'!I28,'Aug 12'!I28,'Sep 12'!I28,'Oct 12'!I28,'Nov 12'!I28,'Dec 12'!I28,'Jan 13'!I28,'Feb 13'!I28,'Mar 13'!I28,'Apr 13'!I28,'May 13'!I28,'Jun 13'!I28)</f>
        <v>4594.416666666667</v>
      </c>
      <c r="J29" s="27">
        <f>SUM(J4:J27)</f>
        <v>10624.416666666666</v>
      </c>
      <c r="K29" s="136">
        <f>SUM(K4:K28)</f>
        <v>81588355.210000008</v>
      </c>
    </row>
    <row r="30" spans="1:12" x14ac:dyDescent="0.2">
      <c r="B30" t="s">
        <v>70</v>
      </c>
      <c r="F30" s="119">
        <f>$K29/F29</f>
        <v>4398.8987817732368</v>
      </c>
      <c r="G30" s="18"/>
      <c r="H30" s="18"/>
      <c r="I30" s="18"/>
      <c r="J30" s="119">
        <f>$K29/J29</f>
        <v>7679.3256297992839</v>
      </c>
      <c r="K30" s="132"/>
    </row>
  </sheetData>
  <pageMargins left="0.7" right="0.7" top="0.75" bottom="0.75" header="0.3" footer="0.3"/>
  <pageSetup scale="65" fitToHeight="0" orientation="landscape" r:id="rId1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33" sqref="D33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131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49</v>
      </c>
      <c r="D4" s="73">
        <v>36</v>
      </c>
      <c r="E4" s="73">
        <v>193</v>
      </c>
      <c r="F4" s="95">
        <f>SUM(C4:E4)</f>
        <v>278</v>
      </c>
      <c r="G4" s="129">
        <f>F4/F$28</f>
        <v>1.5080828903113812E-2</v>
      </c>
      <c r="H4" s="6">
        <v>23</v>
      </c>
      <c r="I4">
        <v>20</v>
      </c>
      <c r="J4">
        <v>119</v>
      </c>
      <c r="K4" s="95">
        <f t="shared" ref="K4:K27" si="0">SUM(H4:J4)</f>
        <v>162</v>
      </c>
      <c r="L4" s="39">
        <v>16949.421699999999</v>
      </c>
      <c r="M4" s="39">
        <v>8033.6966700000003</v>
      </c>
      <c r="N4" s="39">
        <v>47421.345800000003</v>
      </c>
      <c r="O4" s="98">
        <f t="shared" ref="O4:O27" si="1">SUM(L4:N4)</f>
        <v>72404.464170000007</v>
      </c>
      <c r="P4" s="128"/>
      <c r="Q4" s="122"/>
    </row>
    <row r="5" spans="1:21" x14ac:dyDescent="0.2">
      <c r="A5" s="4">
        <v>2</v>
      </c>
      <c r="B5" s="15" t="s">
        <v>5</v>
      </c>
      <c r="C5" s="73">
        <v>102</v>
      </c>
      <c r="D5" s="73">
        <v>45</v>
      </c>
      <c r="E5" s="73">
        <v>280</v>
      </c>
      <c r="F5" s="95">
        <f t="shared" ref="F5:F26" si="2">SUM(C5:E5)</f>
        <v>427</v>
      </c>
      <c r="G5" s="129">
        <f t="shared" ref="G5:G27" si="3">F5/F$28</f>
        <v>2.3163719214494956E-2</v>
      </c>
      <c r="H5" s="4">
        <v>50</v>
      </c>
      <c r="I5">
        <v>23</v>
      </c>
      <c r="J5">
        <v>166</v>
      </c>
      <c r="K5" s="95">
        <f t="shared" si="0"/>
        <v>239</v>
      </c>
      <c r="L5" s="39">
        <v>39070.275800000003</v>
      </c>
      <c r="M5" s="39">
        <v>16428.067500000001</v>
      </c>
      <c r="N5" s="39">
        <v>92567.875799999994</v>
      </c>
      <c r="O5" s="98">
        <f t="shared" si="1"/>
        <v>148066.21909999999</v>
      </c>
      <c r="P5" s="128"/>
      <c r="Q5" s="122"/>
    </row>
    <row r="6" spans="1:21" x14ac:dyDescent="0.2">
      <c r="A6" s="4">
        <v>3</v>
      </c>
      <c r="B6" s="15" t="s">
        <v>6</v>
      </c>
      <c r="C6" s="73">
        <v>897</v>
      </c>
      <c r="D6" s="73">
        <v>284</v>
      </c>
      <c r="E6" s="73">
        <v>1664</v>
      </c>
      <c r="F6" s="95">
        <f t="shared" si="2"/>
        <v>2845</v>
      </c>
      <c r="G6" s="129">
        <f t="shared" si="3"/>
        <v>0.15433438211999567</v>
      </c>
      <c r="H6" s="4">
        <v>495</v>
      </c>
      <c r="I6">
        <v>163</v>
      </c>
      <c r="J6">
        <v>1008</v>
      </c>
      <c r="K6" s="95">
        <f t="shared" si="0"/>
        <v>1666</v>
      </c>
      <c r="L6" s="39">
        <v>384261.83199999999</v>
      </c>
      <c r="M6" s="39">
        <v>107241.236</v>
      </c>
      <c r="N6" s="39">
        <v>594021.59900000005</v>
      </c>
      <c r="O6" s="98">
        <f t="shared" si="1"/>
        <v>1085524.6669999999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32</v>
      </c>
      <c r="D7" s="73">
        <v>19</v>
      </c>
      <c r="E7" s="73">
        <v>159</v>
      </c>
      <c r="F7" s="95">
        <f t="shared" si="2"/>
        <v>210</v>
      </c>
      <c r="G7" s="129">
        <f t="shared" si="3"/>
        <v>1.1391993056308993E-2</v>
      </c>
      <c r="H7" s="4">
        <v>19</v>
      </c>
      <c r="I7">
        <v>11</v>
      </c>
      <c r="J7">
        <v>99</v>
      </c>
      <c r="K7" s="95">
        <f t="shared" si="0"/>
        <v>129</v>
      </c>
      <c r="L7" s="39">
        <v>11461.460800000001</v>
      </c>
      <c r="M7" s="39">
        <v>8636.6366699999999</v>
      </c>
      <c r="N7" s="39">
        <v>47690.034200000002</v>
      </c>
      <c r="O7" s="98">
        <f t="shared" si="1"/>
        <v>67788.131670000002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19</v>
      </c>
      <c r="D8" s="73">
        <v>12</v>
      </c>
      <c r="E8" s="73">
        <v>143</v>
      </c>
      <c r="F8" s="95">
        <f t="shared" si="2"/>
        <v>174</v>
      </c>
      <c r="G8" s="129">
        <f t="shared" si="3"/>
        <v>9.4390799609417389E-3</v>
      </c>
      <c r="H8" s="4">
        <v>12</v>
      </c>
      <c r="I8">
        <v>9</v>
      </c>
      <c r="J8">
        <v>96</v>
      </c>
      <c r="K8" s="95">
        <f t="shared" si="0"/>
        <v>117</v>
      </c>
      <c r="L8" s="39">
        <v>5243.6691700000001</v>
      </c>
      <c r="M8" s="39">
        <v>3394.3975</v>
      </c>
      <c r="N8" s="39">
        <v>35975.712500000001</v>
      </c>
      <c r="O8" s="98">
        <f t="shared" si="1"/>
        <v>44613.779170000002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14</v>
      </c>
      <c r="D9" s="73">
        <v>22</v>
      </c>
      <c r="E9" s="73">
        <v>274</v>
      </c>
      <c r="F9" s="95">
        <f t="shared" si="2"/>
        <v>310</v>
      </c>
      <c r="G9" s="129">
        <f t="shared" si="3"/>
        <v>1.6816751654551373E-2</v>
      </c>
      <c r="H9" s="4">
        <v>9</v>
      </c>
      <c r="I9">
        <v>14</v>
      </c>
      <c r="J9">
        <v>180</v>
      </c>
      <c r="K9" s="95">
        <f t="shared" si="0"/>
        <v>203</v>
      </c>
      <c r="L9" s="39">
        <v>5321.3441700000003</v>
      </c>
      <c r="M9" s="39">
        <v>7611.8249999999998</v>
      </c>
      <c r="N9" s="39">
        <v>103938.38</v>
      </c>
      <c r="O9" s="98">
        <f t="shared" si="1"/>
        <v>116871.54917000001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110</v>
      </c>
      <c r="D10" s="73">
        <v>36</v>
      </c>
      <c r="E10" s="73">
        <v>170</v>
      </c>
      <c r="F10" s="95">
        <f t="shared" si="2"/>
        <v>316</v>
      </c>
      <c r="G10" s="129">
        <f t="shared" si="3"/>
        <v>1.7142237170445915E-2</v>
      </c>
      <c r="H10" s="4">
        <v>61</v>
      </c>
      <c r="I10">
        <v>19</v>
      </c>
      <c r="J10">
        <v>94</v>
      </c>
      <c r="K10" s="95">
        <f t="shared" si="0"/>
        <v>174</v>
      </c>
      <c r="L10" s="39">
        <v>38278.434999999998</v>
      </c>
      <c r="M10" s="39">
        <v>10441.773300000001</v>
      </c>
      <c r="N10" s="39">
        <v>53898.595800000003</v>
      </c>
      <c r="O10" s="98">
        <f t="shared" si="1"/>
        <v>102618.80410000001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161</v>
      </c>
      <c r="D11" s="73">
        <v>8</v>
      </c>
      <c r="E11" s="73">
        <v>366</v>
      </c>
      <c r="F11" s="95">
        <f t="shared" si="2"/>
        <v>535</v>
      </c>
      <c r="G11" s="129">
        <f t="shared" si="3"/>
        <v>2.9022458500596725E-2</v>
      </c>
      <c r="H11" s="4">
        <v>89</v>
      </c>
      <c r="I11">
        <v>4</v>
      </c>
      <c r="J11">
        <v>241</v>
      </c>
      <c r="K11" s="95">
        <f t="shared" si="0"/>
        <v>334</v>
      </c>
      <c r="L11" s="39">
        <v>66041.224199999997</v>
      </c>
      <c r="M11" s="39">
        <v>2587.2383300000001</v>
      </c>
      <c r="N11" s="39">
        <v>136585.995</v>
      </c>
      <c r="O11" s="98">
        <f t="shared" si="1"/>
        <v>205214.45752999999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18</v>
      </c>
      <c r="D12" s="73">
        <v>20</v>
      </c>
      <c r="E12" s="73">
        <v>166</v>
      </c>
      <c r="F12" s="95">
        <f t="shared" si="2"/>
        <v>204</v>
      </c>
      <c r="G12" s="129">
        <f t="shared" si="3"/>
        <v>1.1066507540414451E-2</v>
      </c>
      <c r="H12" s="4">
        <v>9</v>
      </c>
      <c r="I12">
        <v>8</v>
      </c>
      <c r="J12">
        <v>108</v>
      </c>
      <c r="K12" s="95">
        <f t="shared" si="0"/>
        <v>125</v>
      </c>
      <c r="L12" s="39">
        <v>5868.59</v>
      </c>
      <c r="M12" s="39">
        <v>2878.4816700000001</v>
      </c>
      <c r="N12" s="39">
        <v>40434.138299999999</v>
      </c>
      <c r="O12" s="98">
        <f t="shared" si="1"/>
        <v>49181.209969999996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36</v>
      </c>
      <c r="D13" s="73">
        <v>31</v>
      </c>
      <c r="E13" s="73">
        <v>220</v>
      </c>
      <c r="F13" s="95">
        <f t="shared" si="2"/>
        <v>287</v>
      </c>
      <c r="G13" s="129">
        <f t="shared" si="3"/>
        <v>1.5569057176955626E-2</v>
      </c>
      <c r="H13" s="4">
        <v>29</v>
      </c>
      <c r="I13">
        <v>20</v>
      </c>
      <c r="J13">
        <v>131</v>
      </c>
      <c r="K13" s="95">
        <f t="shared" si="0"/>
        <v>180</v>
      </c>
      <c r="L13" s="39">
        <v>13422.5108</v>
      </c>
      <c r="M13" s="39">
        <v>10061.512500000001</v>
      </c>
      <c r="N13" s="39">
        <v>71736.849199999997</v>
      </c>
      <c r="O13" s="98">
        <f t="shared" si="1"/>
        <v>95220.872499999998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1</v>
      </c>
      <c r="D14" s="73">
        <v>0</v>
      </c>
      <c r="E14" s="73">
        <v>23</v>
      </c>
      <c r="F14" s="95">
        <f t="shared" si="2"/>
        <v>24</v>
      </c>
      <c r="G14" s="129">
        <f t="shared" si="3"/>
        <v>1.3019420635781707E-3</v>
      </c>
      <c r="H14" s="4">
        <v>1</v>
      </c>
      <c r="I14">
        <v>0</v>
      </c>
      <c r="J14">
        <v>18</v>
      </c>
      <c r="K14" s="95">
        <f t="shared" si="0"/>
        <v>19</v>
      </c>
      <c r="L14" s="39">
        <v>7.3775000000000004</v>
      </c>
      <c r="M14" s="39">
        <v>0</v>
      </c>
      <c r="N14" s="39">
        <v>4335.0450000000001</v>
      </c>
      <c r="O14" s="98">
        <f t="shared" si="1"/>
        <v>4342.4224999999997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97</v>
      </c>
      <c r="D15" s="73">
        <v>62</v>
      </c>
      <c r="E15" s="73">
        <v>359</v>
      </c>
      <c r="F15" s="95">
        <f t="shared" si="2"/>
        <v>518</v>
      </c>
      <c r="G15" s="129">
        <f t="shared" si="3"/>
        <v>2.8100249538895519E-2</v>
      </c>
      <c r="H15" s="4">
        <v>60</v>
      </c>
      <c r="I15">
        <v>34</v>
      </c>
      <c r="J15">
        <v>209</v>
      </c>
      <c r="K15" s="95">
        <f t="shared" si="0"/>
        <v>303</v>
      </c>
      <c r="L15" s="39">
        <v>44205.5792</v>
      </c>
      <c r="M15" s="39">
        <v>25447.131700000002</v>
      </c>
      <c r="N15" s="39">
        <v>121735.575</v>
      </c>
      <c r="O15" s="98">
        <f t="shared" si="1"/>
        <v>191388.28590000002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224</v>
      </c>
      <c r="D16" s="73">
        <v>38</v>
      </c>
      <c r="E16" s="73">
        <v>441</v>
      </c>
      <c r="F16" s="95">
        <f t="shared" si="2"/>
        <v>703</v>
      </c>
      <c r="G16" s="129">
        <f t="shared" si="3"/>
        <v>3.8136052945643921E-2</v>
      </c>
      <c r="H16" s="4">
        <v>126</v>
      </c>
      <c r="I16">
        <v>21</v>
      </c>
      <c r="J16">
        <v>264</v>
      </c>
      <c r="K16" s="95">
        <f t="shared" si="0"/>
        <v>411</v>
      </c>
      <c r="L16" s="39">
        <v>132535.856</v>
      </c>
      <c r="M16" s="39">
        <v>20069.779200000001</v>
      </c>
      <c r="N16" s="39">
        <v>226161.693</v>
      </c>
      <c r="O16" s="98">
        <f t="shared" si="1"/>
        <v>378767.32819999999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7</v>
      </c>
      <c r="D17" s="73">
        <v>6</v>
      </c>
      <c r="E17" s="73">
        <v>55</v>
      </c>
      <c r="F17" s="95">
        <f t="shared" si="2"/>
        <v>68</v>
      </c>
      <c r="G17" s="129">
        <f t="shared" si="3"/>
        <v>3.6888358468048174E-3</v>
      </c>
      <c r="H17" s="4">
        <v>4</v>
      </c>
      <c r="I17">
        <v>4</v>
      </c>
      <c r="J17">
        <v>30</v>
      </c>
      <c r="K17" s="95">
        <f t="shared" si="0"/>
        <v>38</v>
      </c>
      <c r="L17" s="39">
        <v>2344.5608299999999</v>
      </c>
      <c r="M17" s="39">
        <v>938.96833300000003</v>
      </c>
      <c r="N17" s="39">
        <v>13736.97</v>
      </c>
      <c r="O17" s="98">
        <f t="shared" si="1"/>
        <v>17020.499163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374</v>
      </c>
      <c r="D18" s="73">
        <v>108</v>
      </c>
      <c r="E18" s="73">
        <v>856</v>
      </c>
      <c r="F18" s="95">
        <f t="shared" si="2"/>
        <v>1338</v>
      </c>
      <c r="G18" s="129">
        <f t="shared" si="3"/>
        <v>7.258327004448302E-2</v>
      </c>
      <c r="H18" s="4">
        <v>221</v>
      </c>
      <c r="I18">
        <v>54</v>
      </c>
      <c r="J18">
        <v>509</v>
      </c>
      <c r="K18" s="95">
        <f t="shared" si="0"/>
        <v>784</v>
      </c>
      <c r="L18" s="39">
        <v>199462.272</v>
      </c>
      <c r="M18" s="39">
        <v>49934.7117</v>
      </c>
      <c r="N18" s="39">
        <v>384705.01299999998</v>
      </c>
      <c r="O18" s="98">
        <f t="shared" si="1"/>
        <v>634101.99670000002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1160</v>
      </c>
      <c r="D19" s="73">
        <v>190</v>
      </c>
      <c r="E19" s="73">
        <v>1555</v>
      </c>
      <c r="F19" s="95">
        <f t="shared" si="2"/>
        <v>2905</v>
      </c>
      <c r="G19" s="129">
        <f t="shared" si="3"/>
        <v>0.15758923727894109</v>
      </c>
      <c r="H19" s="4">
        <v>664</v>
      </c>
      <c r="I19">
        <v>110</v>
      </c>
      <c r="J19">
        <v>917</v>
      </c>
      <c r="K19" s="95">
        <f t="shared" si="0"/>
        <v>1691</v>
      </c>
      <c r="L19" s="39">
        <v>576917.80200000003</v>
      </c>
      <c r="M19" s="39">
        <v>73010.307499999995</v>
      </c>
      <c r="N19" s="39">
        <v>558176.62300000002</v>
      </c>
      <c r="O19" s="98">
        <f t="shared" si="1"/>
        <v>1208104.7324999999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12</v>
      </c>
      <c r="D20" s="73">
        <v>7</v>
      </c>
      <c r="E20" s="73">
        <v>43</v>
      </c>
      <c r="F20" s="95">
        <f t="shared" si="2"/>
        <v>62</v>
      </c>
      <c r="G20" s="129">
        <f t="shared" si="3"/>
        <v>3.3633503309102746E-3</v>
      </c>
      <c r="H20" s="4">
        <v>8</v>
      </c>
      <c r="I20">
        <v>3</v>
      </c>
      <c r="J20">
        <v>29</v>
      </c>
      <c r="K20" s="95">
        <f t="shared" si="0"/>
        <v>40</v>
      </c>
      <c r="L20" s="39">
        <v>4477.2650000000003</v>
      </c>
      <c r="M20" s="39">
        <v>2225.0041700000002</v>
      </c>
      <c r="N20" s="39">
        <v>11693.1967</v>
      </c>
      <c r="O20" s="98">
        <f t="shared" si="1"/>
        <v>18395.46587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88</v>
      </c>
      <c r="D21" s="73">
        <v>49</v>
      </c>
      <c r="E21" s="73">
        <v>150</v>
      </c>
      <c r="F21" s="95">
        <f t="shared" si="2"/>
        <v>287</v>
      </c>
      <c r="G21" s="129">
        <f t="shared" si="3"/>
        <v>1.5569057176955626E-2</v>
      </c>
      <c r="H21" s="4">
        <v>42</v>
      </c>
      <c r="I21">
        <v>22</v>
      </c>
      <c r="J21">
        <v>87</v>
      </c>
      <c r="K21" s="95">
        <f t="shared" si="0"/>
        <v>151</v>
      </c>
      <c r="L21" s="39">
        <v>19830.546699999999</v>
      </c>
      <c r="M21" s="39">
        <v>10619.7217</v>
      </c>
      <c r="N21" s="39">
        <v>28175.214199999999</v>
      </c>
      <c r="O21" s="98">
        <f t="shared" si="1"/>
        <v>58625.482600000003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72</v>
      </c>
      <c r="D22" s="73">
        <v>26</v>
      </c>
      <c r="E22" s="73">
        <v>225</v>
      </c>
      <c r="F22" s="95">
        <f t="shared" si="2"/>
        <v>323</v>
      </c>
      <c r="G22" s="129">
        <f t="shared" si="3"/>
        <v>1.7521970272322881E-2</v>
      </c>
      <c r="H22" s="4">
        <v>38</v>
      </c>
      <c r="I22">
        <v>11</v>
      </c>
      <c r="J22">
        <v>131</v>
      </c>
      <c r="K22" s="95">
        <f t="shared" si="0"/>
        <v>180</v>
      </c>
      <c r="L22" s="39">
        <v>23690.441699999999</v>
      </c>
      <c r="M22" s="39">
        <v>6719.6458300000004</v>
      </c>
      <c r="N22" s="39">
        <v>63202.121700000003</v>
      </c>
      <c r="O22" s="98">
        <f t="shared" si="1"/>
        <v>93612.209230000008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4</v>
      </c>
      <c r="D23" s="73">
        <v>9</v>
      </c>
      <c r="E23" s="73">
        <v>133</v>
      </c>
      <c r="F23" s="95">
        <f t="shared" si="2"/>
        <v>146</v>
      </c>
      <c r="G23" s="129">
        <f t="shared" si="3"/>
        <v>7.9201475534338723E-3</v>
      </c>
      <c r="H23" s="4">
        <v>1</v>
      </c>
      <c r="I23">
        <v>4</v>
      </c>
      <c r="J23">
        <v>91</v>
      </c>
      <c r="K23" s="95">
        <f t="shared" si="0"/>
        <v>96</v>
      </c>
      <c r="L23" s="39">
        <v>2248.7399999999998</v>
      </c>
      <c r="M23" s="39">
        <v>2257.0383299999999</v>
      </c>
      <c r="N23" s="39">
        <v>42933.778299999998</v>
      </c>
      <c r="O23" s="98">
        <f t="shared" si="1"/>
        <v>47439.556629999999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79</v>
      </c>
      <c r="D24" s="73">
        <v>43</v>
      </c>
      <c r="E24" s="73">
        <v>285</v>
      </c>
      <c r="F24" s="95">
        <f t="shared" si="2"/>
        <v>407</v>
      </c>
      <c r="G24" s="129">
        <f t="shared" si="3"/>
        <v>2.2078767494846479E-2</v>
      </c>
      <c r="H24" s="4">
        <v>44</v>
      </c>
      <c r="I24">
        <v>24</v>
      </c>
      <c r="J24">
        <v>174</v>
      </c>
      <c r="K24" s="95">
        <f t="shared" si="0"/>
        <v>242</v>
      </c>
      <c r="L24" s="39">
        <v>27128.389200000001</v>
      </c>
      <c r="M24" s="39">
        <v>9926.3125</v>
      </c>
      <c r="N24" s="39">
        <v>74748.873300000007</v>
      </c>
      <c r="O24" s="98">
        <f t="shared" si="1"/>
        <v>111803.57500000001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91</v>
      </c>
      <c r="D25" s="73">
        <v>37</v>
      </c>
      <c r="E25" s="73">
        <v>421</v>
      </c>
      <c r="F25" s="95">
        <f t="shared" si="2"/>
        <v>549</v>
      </c>
      <c r="G25" s="129">
        <f t="shared" si="3"/>
        <v>2.9781924704350655E-2</v>
      </c>
      <c r="H25" s="4">
        <v>50</v>
      </c>
      <c r="I25">
        <v>22</v>
      </c>
      <c r="J25">
        <v>263</v>
      </c>
      <c r="K25" s="95">
        <f t="shared" si="0"/>
        <v>335</v>
      </c>
      <c r="L25" s="39">
        <v>30395.9067</v>
      </c>
      <c r="M25" s="39">
        <v>9626.7816700000003</v>
      </c>
      <c r="N25" s="39">
        <v>116345.461</v>
      </c>
      <c r="O25" s="98">
        <f t="shared" si="1"/>
        <v>156368.14937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2</v>
      </c>
      <c r="D26" s="73">
        <v>0</v>
      </c>
      <c r="E26" s="73">
        <v>153</v>
      </c>
      <c r="F26" s="95">
        <f t="shared" si="2"/>
        <v>155</v>
      </c>
      <c r="G26" s="129">
        <f t="shared" si="3"/>
        <v>8.4083758272756864E-3</v>
      </c>
      <c r="H26" s="4">
        <v>1</v>
      </c>
      <c r="I26">
        <v>0</v>
      </c>
      <c r="J26">
        <v>95</v>
      </c>
      <c r="K26" s="95">
        <f t="shared" si="0"/>
        <v>96</v>
      </c>
      <c r="L26" s="39">
        <v>771.50666699999999</v>
      </c>
      <c r="M26" s="39">
        <v>0</v>
      </c>
      <c r="N26" s="39">
        <v>40572.1008</v>
      </c>
      <c r="O26" s="98">
        <f t="shared" si="1"/>
        <v>41343.607467000002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3066</v>
      </c>
      <c r="D27" s="73">
        <v>779</v>
      </c>
      <c r="E27" s="73">
        <v>1518</v>
      </c>
      <c r="F27" s="95">
        <f>SUM(C27:E27)</f>
        <v>5363</v>
      </c>
      <c r="G27" s="129">
        <f t="shared" si="3"/>
        <v>0.29092980362373877</v>
      </c>
      <c r="H27" s="4">
        <v>1790</v>
      </c>
      <c r="I27">
        <v>444</v>
      </c>
      <c r="J27">
        <v>901</v>
      </c>
      <c r="K27" s="95">
        <f t="shared" si="0"/>
        <v>3135</v>
      </c>
      <c r="L27" s="39">
        <v>1342293.89</v>
      </c>
      <c r="M27" s="39">
        <v>288432.788</v>
      </c>
      <c r="N27" s="39">
        <v>522731.45199999999</v>
      </c>
      <c r="O27" s="98">
        <f t="shared" si="1"/>
        <v>2153458.13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6715</v>
      </c>
      <c r="D28" s="103">
        <f>SUM(D4:D27)</f>
        <v>1867</v>
      </c>
      <c r="E28" s="103">
        <f>SUM(E4:E27)</f>
        <v>9852</v>
      </c>
      <c r="F28" s="104">
        <f>SUM(F4:F27)</f>
        <v>18434</v>
      </c>
      <c r="G28" s="103"/>
      <c r="H28" s="130">
        <f t="shared" ref="H28:O28" si="4">SUM(H4:H27)</f>
        <v>3846</v>
      </c>
      <c r="I28" s="103">
        <f>SUM(I4:I27)</f>
        <v>1044</v>
      </c>
      <c r="J28" s="103">
        <f t="shared" si="4"/>
        <v>5960</v>
      </c>
      <c r="K28" s="104">
        <f t="shared" si="4"/>
        <v>10850</v>
      </c>
      <c r="L28" s="105">
        <f t="shared" si="4"/>
        <v>2992228.8971370002</v>
      </c>
      <c r="M28" s="105">
        <f t="shared" si="4"/>
        <v>676523.055773</v>
      </c>
      <c r="N28" s="105">
        <f t="shared" si="4"/>
        <v>3433523.6426000004</v>
      </c>
      <c r="O28" s="106">
        <f t="shared" si="4"/>
        <v>7102275.5955100004</v>
      </c>
    </row>
    <row r="31" spans="1:17" x14ac:dyDescent="0.2">
      <c r="I31" t="s">
        <v>112</v>
      </c>
    </row>
    <row r="32" spans="1:17" x14ac:dyDescent="0.2">
      <c r="D32" t="s">
        <v>112</v>
      </c>
    </row>
    <row r="34" spans="8:13" x14ac:dyDescent="0.2">
      <c r="H34" t="s">
        <v>112</v>
      </c>
    </row>
    <row r="35" spans="8:13" x14ac:dyDescent="0.2">
      <c r="M35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31" sqref="H31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132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53</v>
      </c>
      <c r="D4" s="73">
        <v>24</v>
      </c>
      <c r="E4" s="73">
        <v>188</v>
      </c>
      <c r="F4" s="95">
        <f>SUM(C4:E4)</f>
        <v>265</v>
      </c>
      <c r="G4" s="129">
        <f>F4/F$28</f>
        <v>1.4714047751249307E-2</v>
      </c>
      <c r="H4" s="6">
        <v>24</v>
      </c>
      <c r="I4">
        <v>14</v>
      </c>
      <c r="J4">
        <v>114</v>
      </c>
      <c r="K4" s="95">
        <f t="shared" ref="K4:K27" si="0">SUM(H4:J4)</f>
        <v>152</v>
      </c>
      <c r="L4" s="39">
        <v>17889.191699999999</v>
      </c>
      <c r="M4" s="39">
        <v>6183.2008299999998</v>
      </c>
      <c r="N4" s="39">
        <v>51432.3442</v>
      </c>
      <c r="O4" s="98">
        <f t="shared" ref="O4:O27" si="1">SUM(L4:N4)</f>
        <v>75504.736730000004</v>
      </c>
      <c r="P4" s="128"/>
      <c r="Q4" s="122"/>
    </row>
    <row r="5" spans="1:21" x14ac:dyDescent="0.2">
      <c r="A5" s="4">
        <v>2</v>
      </c>
      <c r="B5" s="15" t="s">
        <v>5</v>
      </c>
      <c r="C5" s="73">
        <v>97</v>
      </c>
      <c r="D5" s="73">
        <v>53</v>
      </c>
      <c r="E5" s="73">
        <v>273</v>
      </c>
      <c r="F5" s="95">
        <f t="shared" ref="F5:F26" si="2">SUM(C5:E5)</f>
        <v>423</v>
      </c>
      <c r="G5" s="129">
        <f t="shared" ref="G5:G27" si="3">F5/F$28</f>
        <v>2.3486951693503608E-2</v>
      </c>
      <c r="H5" s="4">
        <v>47</v>
      </c>
      <c r="I5">
        <v>30</v>
      </c>
      <c r="J5">
        <v>163</v>
      </c>
      <c r="K5" s="95">
        <f t="shared" si="0"/>
        <v>240</v>
      </c>
      <c r="L5" s="39">
        <v>37348.631699999998</v>
      </c>
      <c r="M5" s="39">
        <v>18788.401699999999</v>
      </c>
      <c r="N5" s="39">
        <v>88824.103300000002</v>
      </c>
      <c r="O5" s="98">
        <f t="shared" si="1"/>
        <v>144961.1367</v>
      </c>
      <c r="P5" s="128"/>
      <c r="Q5" s="122"/>
    </row>
    <row r="6" spans="1:21" x14ac:dyDescent="0.2">
      <c r="A6" s="4">
        <v>3</v>
      </c>
      <c r="B6" s="15" t="s">
        <v>6</v>
      </c>
      <c r="C6" s="73">
        <v>874</v>
      </c>
      <c r="D6" s="73">
        <v>280</v>
      </c>
      <c r="E6" s="73">
        <v>1586</v>
      </c>
      <c r="F6" s="95">
        <f t="shared" si="2"/>
        <v>2740</v>
      </c>
      <c r="G6" s="129">
        <f t="shared" si="3"/>
        <v>0.1521377012770683</v>
      </c>
      <c r="H6" s="4">
        <v>489</v>
      </c>
      <c r="I6">
        <v>151</v>
      </c>
      <c r="J6">
        <v>963</v>
      </c>
      <c r="K6" s="95">
        <f t="shared" si="0"/>
        <v>1603</v>
      </c>
      <c r="L6" s="39">
        <v>403718.217</v>
      </c>
      <c r="M6" s="39">
        <v>113715.561</v>
      </c>
      <c r="N6" s="39">
        <v>596002.36600000004</v>
      </c>
      <c r="O6" s="98">
        <f t="shared" si="1"/>
        <v>1113436.1440000001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33</v>
      </c>
      <c r="D7" s="73">
        <v>21</v>
      </c>
      <c r="E7" s="73">
        <v>154</v>
      </c>
      <c r="F7" s="95">
        <f t="shared" si="2"/>
        <v>208</v>
      </c>
      <c r="G7" s="129">
        <f t="shared" si="3"/>
        <v>1.1549139367018324E-2</v>
      </c>
      <c r="H7" s="4">
        <v>19</v>
      </c>
      <c r="I7">
        <v>11</v>
      </c>
      <c r="J7">
        <v>98</v>
      </c>
      <c r="K7" s="95">
        <f t="shared" si="0"/>
        <v>128</v>
      </c>
      <c r="L7" s="39">
        <v>12698.9092</v>
      </c>
      <c r="M7" s="39">
        <v>9081.3449999999993</v>
      </c>
      <c r="N7" s="39">
        <v>46559.24</v>
      </c>
      <c r="O7" s="98">
        <f t="shared" si="1"/>
        <v>68339.494200000001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18</v>
      </c>
      <c r="D8" s="73">
        <v>7</v>
      </c>
      <c r="E8" s="73">
        <v>142</v>
      </c>
      <c r="F8" s="95">
        <f t="shared" si="2"/>
        <v>167</v>
      </c>
      <c r="G8" s="129">
        <f t="shared" si="3"/>
        <v>9.2726263187118269E-3</v>
      </c>
      <c r="H8" s="4">
        <v>13</v>
      </c>
      <c r="I8">
        <v>6</v>
      </c>
      <c r="J8">
        <v>94</v>
      </c>
      <c r="K8" s="95">
        <f t="shared" si="0"/>
        <v>113</v>
      </c>
      <c r="L8" s="39">
        <v>4666.5558300000002</v>
      </c>
      <c r="M8" s="39">
        <v>1837.91833</v>
      </c>
      <c r="N8" s="39">
        <v>35204.714999999997</v>
      </c>
      <c r="O8" s="98">
        <f t="shared" si="1"/>
        <v>41709.189159999994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19</v>
      </c>
      <c r="D9" s="73">
        <v>23</v>
      </c>
      <c r="E9" s="73">
        <v>263</v>
      </c>
      <c r="F9" s="95">
        <f t="shared" si="2"/>
        <v>305</v>
      </c>
      <c r="G9" s="129">
        <f t="shared" si="3"/>
        <v>1.6935036091060521E-2</v>
      </c>
      <c r="H9" s="4">
        <v>11</v>
      </c>
      <c r="I9">
        <v>15</v>
      </c>
      <c r="J9">
        <v>175</v>
      </c>
      <c r="K9" s="95">
        <f t="shared" si="0"/>
        <v>201</v>
      </c>
      <c r="L9" s="39">
        <v>9673.4624999999996</v>
      </c>
      <c r="M9" s="39">
        <v>9384.2775000000001</v>
      </c>
      <c r="N9" s="39">
        <v>100817.524</v>
      </c>
      <c r="O9" s="98">
        <f t="shared" si="1"/>
        <v>119875.264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88</v>
      </c>
      <c r="D10" s="73">
        <v>35</v>
      </c>
      <c r="E10" s="73">
        <v>168</v>
      </c>
      <c r="F10" s="95">
        <f t="shared" si="2"/>
        <v>291</v>
      </c>
      <c r="G10" s="129">
        <f t="shared" si="3"/>
        <v>1.6157690172126597E-2</v>
      </c>
      <c r="H10" s="4">
        <v>51</v>
      </c>
      <c r="I10">
        <v>20</v>
      </c>
      <c r="J10">
        <v>93</v>
      </c>
      <c r="K10" s="95">
        <f t="shared" si="0"/>
        <v>164</v>
      </c>
      <c r="L10" s="39">
        <v>37402.137499999997</v>
      </c>
      <c r="M10" s="39">
        <v>15029.191699999999</v>
      </c>
      <c r="N10" s="39">
        <v>56678.028299999998</v>
      </c>
      <c r="O10" s="98">
        <f t="shared" si="1"/>
        <v>109109.35749999998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147</v>
      </c>
      <c r="D11" s="73">
        <v>6</v>
      </c>
      <c r="E11" s="73">
        <v>356</v>
      </c>
      <c r="F11" s="95">
        <f t="shared" si="2"/>
        <v>509</v>
      </c>
      <c r="G11" s="129">
        <f t="shared" si="3"/>
        <v>2.8262076624097722E-2</v>
      </c>
      <c r="H11" s="4">
        <v>80</v>
      </c>
      <c r="I11">
        <v>3</v>
      </c>
      <c r="J11">
        <v>233</v>
      </c>
      <c r="K11" s="95">
        <f t="shared" si="0"/>
        <v>316</v>
      </c>
      <c r="L11" s="39">
        <v>64658.154199999997</v>
      </c>
      <c r="M11" s="39">
        <v>652.6</v>
      </c>
      <c r="N11" s="39">
        <v>136224.71400000001</v>
      </c>
      <c r="O11" s="98">
        <f t="shared" si="1"/>
        <v>201535.4682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15</v>
      </c>
      <c r="D12" s="73">
        <v>21</v>
      </c>
      <c r="E12" s="73">
        <v>168</v>
      </c>
      <c r="F12" s="95">
        <f t="shared" si="2"/>
        <v>204</v>
      </c>
      <c r="G12" s="129">
        <f t="shared" si="3"/>
        <v>1.1327040533037201E-2</v>
      </c>
      <c r="H12" s="4">
        <v>8</v>
      </c>
      <c r="I12">
        <v>10</v>
      </c>
      <c r="J12">
        <v>108</v>
      </c>
      <c r="K12" s="95">
        <f t="shared" si="0"/>
        <v>126</v>
      </c>
      <c r="L12" s="39">
        <v>5137.2316700000001</v>
      </c>
      <c r="M12" s="39">
        <v>5007.6975000000002</v>
      </c>
      <c r="N12" s="39">
        <v>43865.51</v>
      </c>
      <c r="O12" s="98">
        <f t="shared" si="1"/>
        <v>54010.439169999998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51</v>
      </c>
      <c r="D13" s="73">
        <v>28</v>
      </c>
      <c r="E13" s="73">
        <v>210</v>
      </c>
      <c r="F13" s="95">
        <f t="shared" si="2"/>
        <v>289</v>
      </c>
      <c r="G13" s="129">
        <f t="shared" si="3"/>
        <v>1.6046640755136034E-2</v>
      </c>
      <c r="H13" s="4">
        <v>32</v>
      </c>
      <c r="I13">
        <v>19</v>
      </c>
      <c r="J13">
        <v>124</v>
      </c>
      <c r="K13" s="95">
        <f t="shared" si="0"/>
        <v>175</v>
      </c>
      <c r="L13" s="39">
        <v>16496.750800000002</v>
      </c>
      <c r="M13" s="39">
        <v>11667.1533</v>
      </c>
      <c r="N13" s="39">
        <v>69702.316699999996</v>
      </c>
      <c r="O13" s="98">
        <f t="shared" si="1"/>
        <v>97866.220799999996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0</v>
      </c>
      <c r="D14" s="73">
        <v>0</v>
      </c>
      <c r="E14" s="73">
        <v>19</v>
      </c>
      <c r="F14" s="95">
        <f t="shared" si="2"/>
        <v>19</v>
      </c>
      <c r="G14" s="129">
        <f t="shared" si="3"/>
        <v>1.0549694614103277E-3</v>
      </c>
      <c r="H14" s="4">
        <v>0</v>
      </c>
      <c r="I14">
        <v>0</v>
      </c>
      <c r="J14">
        <v>15</v>
      </c>
      <c r="K14" s="95">
        <f t="shared" si="0"/>
        <v>15</v>
      </c>
      <c r="L14" s="39">
        <v>0</v>
      </c>
      <c r="M14" s="39">
        <v>0</v>
      </c>
      <c r="N14" s="39">
        <v>4024.9733299999998</v>
      </c>
      <c r="O14" s="98">
        <f t="shared" si="1"/>
        <v>4024.9733299999998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98</v>
      </c>
      <c r="D15" s="73">
        <v>56</v>
      </c>
      <c r="E15" s="73">
        <v>357</v>
      </c>
      <c r="F15" s="95">
        <f t="shared" si="2"/>
        <v>511</v>
      </c>
      <c r="G15" s="129">
        <f t="shared" si="3"/>
        <v>2.8373126041088284E-2</v>
      </c>
      <c r="H15" s="4">
        <v>61</v>
      </c>
      <c r="I15">
        <v>34</v>
      </c>
      <c r="J15">
        <v>210</v>
      </c>
      <c r="K15" s="95">
        <f t="shared" si="0"/>
        <v>305</v>
      </c>
      <c r="L15" s="39">
        <v>41526.669199999997</v>
      </c>
      <c r="M15" s="39">
        <v>21698.82</v>
      </c>
      <c r="N15" s="39">
        <v>119077.17200000001</v>
      </c>
      <c r="O15" s="98">
        <f t="shared" si="1"/>
        <v>182302.6612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235</v>
      </c>
      <c r="D16" s="73">
        <v>41</v>
      </c>
      <c r="E16" s="73">
        <v>446</v>
      </c>
      <c r="F16" s="95">
        <f t="shared" si="2"/>
        <v>722</v>
      </c>
      <c r="G16" s="129">
        <f t="shared" si="3"/>
        <v>4.0088839533592449E-2</v>
      </c>
      <c r="H16" s="4">
        <v>132</v>
      </c>
      <c r="I16">
        <v>24</v>
      </c>
      <c r="J16">
        <v>264</v>
      </c>
      <c r="K16" s="95">
        <f t="shared" si="0"/>
        <v>420</v>
      </c>
      <c r="L16" s="39">
        <v>135092.07800000001</v>
      </c>
      <c r="M16" s="39">
        <v>22497.215</v>
      </c>
      <c r="N16" s="39">
        <v>224081.10800000001</v>
      </c>
      <c r="O16" s="98">
        <f t="shared" si="1"/>
        <v>381670.40100000001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12</v>
      </c>
      <c r="D17" s="73">
        <v>7</v>
      </c>
      <c r="E17" s="73">
        <v>52</v>
      </c>
      <c r="F17" s="95">
        <f t="shared" si="2"/>
        <v>71</v>
      </c>
      <c r="G17" s="129">
        <f t="shared" si="3"/>
        <v>3.9422543031649082E-3</v>
      </c>
      <c r="H17" s="4">
        <v>7</v>
      </c>
      <c r="I17">
        <v>5</v>
      </c>
      <c r="J17">
        <v>31</v>
      </c>
      <c r="K17" s="95">
        <f t="shared" si="0"/>
        <v>43</v>
      </c>
      <c r="L17" s="39">
        <v>2664.3391700000002</v>
      </c>
      <c r="M17" s="39">
        <v>1895.79</v>
      </c>
      <c r="N17" s="39">
        <v>14798.9833</v>
      </c>
      <c r="O17" s="98">
        <f t="shared" si="1"/>
        <v>19359.11247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389</v>
      </c>
      <c r="D18" s="73">
        <v>98</v>
      </c>
      <c r="E18" s="73">
        <v>843</v>
      </c>
      <c r="F18" s="95">
        <f t="shared" si="2"/>
        <v>1330</v>
      </c>
      <c r="G18" s="129">
        <f t="shared" si="3"/>
        <v>7.3847862298722936E-2</v>
      </c>
      <c r="H18" s="4">
        <v>230</v>
      </c>
      <c r="I18">
        <v>51</v>
      </c>
      <c r="J18">
        <v>497</v>
      </c>
      <c r="K18" s="95">
        <f t="shared" si="0"/>
        <v>778</v>
      </c>
      <c r="L18" s="39">
        <v>225187.85200000001</v>
      </c>
      <c r="M18" s="39">
        <v>50450.952499999999</v>
      </c>
      <c r="N18" s="39">
        <v>384173.68199999997</v>
      </c>
      <c r="O18" s="98">
        <f t="shared" si="1"/>
        <v>659812.4865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1128</v>
      </c>
      <c r="D19" s="73">
        <v>171</v>
      </c>
      <c r="E19" s="73">
        <v>1490</v>
      </c>
      <c r="F19" s="95">
        <f t="shared" si="2"/>
        <v>2789</v>
      </c>
      <c r="G19" s="129">
        <f t="shared" si="3"/>
        <v>0.15485841199333703</v>
      </c>
      <c r="H19" s="4">
        <v>650</v>
      </c>
      <c r="I19">
        <v>102</v>
      </c>
      <c r="J19">
        <v>876</v>
      </c>
      <c r="K19" s="95">
        <f t="shared" si="0"/>
        <v>1628</v>
      </c>
      <c r="L19" s="39">
        <v>557289.66599999997</v>
      </c>
      <c r="M19" s="39">
        <v>73555.061700000006</v>
      </c>
      <c r="N19" s="39">
        <v>572680.71299999999</v>
      </c>
      <c r="O19" s="98">
        <f t="shared" si="1"/>
        <v>1203525.4406999999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11</v>
      </c>
      <c r="D20" s="73">
        <v>7</v>
      </c>
      <c r="E20" s="73">
        <v>39</v>
      </c>
      <c r="F20" s="95">
        <f t="shared" si="2"/>
        <v>57</v>
      </c>
      <c r="G20" s="129">
        <f t="shared" si="3"/>
        <v>3.1649083842309827E-3</v>
      </c>
      <c r="H20" s="4">
        <v>7</v>
      </c>
      <c r="I20">
        <v>3</v>
      </c>
      <c r="J20">
        <v>27</v>
      </c>
      <c r="K20" s="95">
        <f t="shared" si="0"/>
        <v>37</v>
      </c>
      <c r="L20" s="39">
        <v>4595.8900000000003</v>
      </c>
      <c r="M20" s="39">
        <v>2623.8441699999998</v>
      </c>
      <c r="N20" s="39">
        <v>10822.380800000001</v>
      </c>
      <c r="O20" s="98">
        <f t="shared" si="1"/>
        <v>18042.114970000002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79</v>
      </c>
      <c r="D21" s="73">
        <v>41</v>
      </c>
      <c r="E21" s="73">
        <v>122</v>
      </c>
      <c r="F21" s="95">
        <f t="shared" si="2"/>
        <v>242</v>
      </c>
      <c r="G21" s="129">
        <f t="shared" si="3"/>
        <v>1.3436979455857857E-2</v>
      </c>
      <c r="H21" s="4">
        <v>40</v>
      </c>
      <c r="I21">
        <v>17</v>
      </c>
      <c r="J21">
        <v>76</v>
      </c>
      <c r="K21" s="95">
        <f t="shared" si="0"/>
        <v>133</v>
      </c>
      <c r="L21" s="39">
        <v>21589.912499999999</v>
      </c>
      <c r="M21" s="39">
        <v>10767.6075</v>
      </c>
      <c r="N21" s="39">
        <v>31352.945</v>
      </c>
      <c r="O21" s="98">
        <f t="shared" si="1"/>
        <v>63710.464999999997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72</v>
      </c>
      <c r="D22" s="73">
        <v>27</v>
      </c>
      <c r="E22" s="73">
        <v>208</v>
      </c>
      <c r="F22" s="95">
        <f t="shared" si="2"/>
        <v>307</v>
      </c>
      <c r="G22" s="129">
        <f t="shared" si="3"/>
        <v>1.7046085508051083E-2</v>
      </c>
      <c r="H22" s="4">
        <v>37</v>
      </c>
      <c r="I22">
        <v>12</v>
      </c>
      <c r="J22">
        <v>125</v>
      </c>
      <c r="K22" s="95">
        <f t="shared" si="0"/>
        <v>174</v>
      </c>
      <c r="L22" s="39">
        <v>26393.5425</v>
      </c>
      <c r="M22" s="39">
        <v>6916.2924999999996</v>
      </c>
      <c r="N22" s="39">
        <v>64983.847500000003</v>
      </c>
      <c r="O22" s="98">
        <f t="shared" si="1"/>
        <v>98293.682499999995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3</v>
      </c>
      <c r="D23" s="73">
        <v>9</v>
      </c>
      <c r="E23" s="73">
        <v>135</v>
      </c>
      <c r="F23" s="95">
        <f t="shared" si="2"/>
        <v>147</v>
      </c>
      <c r="G23" s="129">
        <f t="shared" si="3"/>
        <v>8.1621321488062181E-3</v>
      </c>
      <c r="H23" s="4">
        <v>0</v>
      </c>
      <c r="I23">
        <v>4</v>
      </c>
      <c r="J23">
        <v>95</v>
      </c>
      <c r="K23" s="95">
        <f t="shared" si="0"/>
        <v>99</v>
      </c>
      <c r="L23" s="39">
        <v>346.06</v>
      </c>
      <c r="M23" s="39">
        <v>2158.65</v>
      </c>
      <c r="N23" s="39">
        <v>43442.977500000001</v>
      </c>
      <c r="O23" s="98">
        <f t="shared" si="1"/>
        <v>45947.6875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72</v>
      </c>
      <c r="D24" s="73">
        <v>33</v>
      </c>
      <c r="E24" s="73">
        <v>286</v>
      </c>
      <c r="F24" s="95">
        <f t="shared" si="2"/>
        <v>391</v>
      </c>
      <c r="G24" s="129">
        <f t="shared" si="3"/>
        <v>2.1710161021654635E-2</v>
      </c>
      <c r="H24" s="4">
        <v>37</v>
      </c>
      <c r="I24">
        <v>19</v>
      </c>
      <c r="J24">
        <v>172</v>
      </c>
      <c r="K24" s="95">
        <f t="shared" si="0"/>
        <v>228</v>
      </c>
      <c r="L24" s="39">
        <v>24216.0533</v>
      </c>
      <c r="M24" s="39">
        <v>7033.65</v>
      </c>
      <c r="N24" s="39">
        <v>71708.8992</v>
      </c>
      <c r="O24" s="98">
        <f t="shared" si="1"/>
        <v>102958.60250000001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87</v>
      </c>
      <c r="D25" s="73">
        <v>35</v>
      </c>
      <c r="E25" s="73">
        <v>421</v>
      </c>
      <c r="F25" s="95">
        <f t="shared" si="2"/>
        <v>543</v>
      </c>
      <c r="G25" s="129">
        <f t="shared" si="3"/>
        <v>3.0149916712937257E-2</v>
      </c>
      <c r="H25" s="4">
        <v>49</v>
      </c>
      <c r="I25">
        <v>22</v>
      </c>
      <c r="J25">
        <v>261</v>
      </c>
      <c r="K25" s="95">
        <f t="shared" si="0"/>
        <v>332</v>
      </c>
      <c r="L25" s="39">
        <v>31113.744999999999</v>
      </c>
      <c r="M25" s="39">
        <v>8489.52</v>
      </c>
      <c r="N25" s="39">
        <v>113845.073</v>
      </c>
      <c r="O25" s="98">
        <f t="shared" si="1"/>
        <v>153448.33799999999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2</v>
      </c>
      <c r="D26" s="73">
        <v>0</v>
      </c>
      <c r="E26" s="73">
        <v>156</v>
      </c>
      <c r="F26" s="95">
        <f t="shared" si="2"/>
        <v>158</v>
      </c>
      <c r="G26" s="129">
        <f t="shared" si="3"/>
        <v>8.7729039422543027E-3</v>
      </c>
      <c r="H26" s="4">
        <v>1</v>
      </c>
      <c r="I26">
        <v>0</v>
      </c>
      <c r="J26">
        <v>95</v>
      </c>
      <c r="K26" s="95">
        <f t="shared" si="0"/>
        <v>96</v>
      </c>
      <c r="L26" s="39">
        <v>771.65833299999997</v>
      </c>
      <c r="M26" s="39">
        <v>0</v>
      </c>
      <c r="N26" s="39">
        <v>40237.708299999998</v>
      </c>
      <c r="O26" s="98">
        <f t="shared" si="1"/>
        <v>41009.366632999998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3102</v>
      </c>
      <c r="D27" s="73">
        <v>838</v>
      </c>
      <c r="E27" s="73">
        <v>1382</v>
      </c>
      <c r="F27" s="95">
        <f>SUM(C27:E27)</f>
        <v>5322</v>
      </c>
      <c r="G27" s="129">
        <f t="shared" si="3"/>
        <v>0.29550249861188227</v>
      </c>
      <c r="H27" s="4">
        <v>1802</v>
      </c>
      <c r="I27">
        <v>490</v>
      </c>
      <c r="J27">
        <v>824</v>
      </c>
      <c r="K27" s="95">
        <f t="shared" si="0"/>
        <v>3116</v>
      </c>
      <c r="L27" s="39">
        <v>1407832.86</v>
      </c>
      <c r="M27" s="39">
        <v>322025.86</v>
      </c>
      <c r="N27" s="39">
        <v>501382.77600000001</v>
      </c>
      <c r="O27" s="98">
        <f t="shared" si="1"/>
        <v>2231241.4960000003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6685</v>
      </c>
      <c r="D28" s="103">
        <f>SUM(D4:D27)</f>
        <v>1861</v>
      </c>
      <c r="E28" s="103">
        <f>SUM(E4:E27)</f>
        <v>9464</v>
      </c>
      <c r="F28" s="104">
        <f>SUM(F4:F27)</f>
        <v>18010</v>
      </c>
      <c r="G28" s="103"/>
      <c r="H28" s="130">
        <f t="shared" ref="H28:O28" si="4">SUM(H4:H27)</f>
        <v>3827</v>
      </c>
      <c r="I28" s="103">
        <f>SUM(I4:I27)</f>
        <v>1062</v>
      </c>
      <c r="J28" s="103">
        <f t="shared" si="4"/>
        <v>5733</v>
      </c>
      <c r="K28" s="104">
        <f t="shared" si="4"/>
        <v>10622</v>
      </c>
      <c r="L28" s="105">
        <f t="shared" si="4"/>
        <v>3088309.5681030005</v>
      </c>
      <c r="M28" s="105">
        <f t="shared" si="4"/>
        <v>721460.61022999999</v>
      </c>
      <c r="N28" s="105">
        <f t="shared" si="4"/>
        <v>3421924.1004300001</v>
      </c>
      <c r="O28" s="106">
        <f t="shared" si="4"/>
        <v>7231694.2787630009</v>
      </c>
    </row>
    <row r="31" spans="1:17" x14ac:dyDescent="0.2">
      <c r="I31" t="s">
        <v>112</v>
      </c>
    </row>
    <row r="32" spans="1:17" x14ac:dyDescent="0.2">
      <c r="D32" t="s">
        <v>112</v>
      </c>
      <c r="J32" t="s">
        <v>112</v>
      </c>
    </row>
    <row r="34" spans="8:13" x14ac:dyDescent="0.2">
      <c r="H34" t="s">
        <v>112</v>
      </c>
    </row>
    <row r="35" spans="8:13" x14ac:dyDescent="0.2">
      <c r="M35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pane xSplit="2" ySplit="3" topLeftCell="J5" activePane="bottomRight" state="frozen"/>
      <selection pane="topRight" activeCell="C1" sqref="C1"/>
      <selection pane="bottomLeft" activeCell="A4" sqref="A4"/>
      <selection pane="bottomRight" activeCell="J38" sqref="J38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133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49</v>
      </c>
      <c r="D4" s="73">
        <v>18</v>
      </c>
      <c r="E4" s="73">
        <v>193</v>
      </c>
      <c r="F4" s="95">
        <f>SUM(C4:E4)</f>
        <v>260</v>
      </c>
      <c r="G4" s="129">
        <f>F4/F$28</f>
        <v>1.4653666234571381E-2</v>
      </c>
      <c r="H4" s="6">
        <v>22</v>
      </c>
      <c r="I4">
        <v>11</v>
      </c>
      <c r="J4">
        <v>116</v>
      </c>
      <c r="K4" s="95">
        <f t="shared" ref="K4:K27" si="0">SUM(H4:J4)</f>
        <v>149</v>
      </c>
      <c r="L4" s="39">
        <v>14262.029200000001</v>
      </c>
      <c r="M4" s="39">
        <v>4337.7316700000001</v>
      </c>
      <c r="N4" s="39">
        <v>39194.4692</v>
      </c>
      <c r="O4" s="98">
        <f>SUM(L4:N4)</f>
        <v>57794.230070000005</v>
      </c>
      <c r="P4" s="128"/>
      <c r="Q4" s="122"/>
    </row>
    <row r="5" spans="1:21" x14ac:dyDescent="0.2">
      <c r="A5" s="4">
        <v>2</v>
      </c>
      <c r="B5" s="15" t="s">
        <v>5</v>
      </c>
      <c r="C5" s="73">
        <v>82</v>
      </c>
      <c r="D5" s="73">
        <v>51</v>
      </c>
      <c r="E5" s="73">
        <v>267</v>
      </c>
      <c r="F5" s="95">
        <f t="shared" ref="F5:F26" si="1">SUM(C5:E5)</f>
        <v>400</v>
      </c>
      <c r="G5" s="129">
        <f t="shared" ref="G5:G27" si="2">F5/F$28</f>
        <v>2.2544101899340585E-2</v>
      </c>
      <c r="H5" s="4">
        <v>45</v>
      </c>
      <c r="I5">
        <v>23</v>
      </c>
      <c r="J5">
        <v>158</v>
      </c>
      <c r="K5" s="95">
        <f t="shared" si="0"/>
        <v>226</v>
      </c>
      <c r="L5" s="39">
        <v>30555.1783</v>
      </c>
      <c r="M5" s="39">
        <v>16191.5542</v>
      </c>
      <c r="N5" s="39">
        <v>78129.620800000004</v>
      </c>
      <c r="O5" s="98">
        <f t="shared" ref="O5:O27" si="3">SUM(L5:N5)</f>
        <v>124876.3533</v>
      </c>
      <c r="P5" s="128"/>
      <c r="Q5" s="122"/>
    </row>
    <row r="6" spans="1:21" x14ac:dyDescent="0.2">
      <c r="A6" s="4">
        <v>3</v>
      </c>
      <c r="B6" s="15" t="s">
        <v>6</v>
      </c>
      <c r="C6" s="73">
        <v>790</v>
      </c>
      <c r="D6" s="73">
        <v>274</v>
      </c>
      <c r="E6" s="73">
        <v>1656</v>
      </c>
      <c r="F6" s="95">
        <f t="shared" si="1"/>
        <v>2720</v>
      </c>
      <c r="G6" s="129">
        <f t="shared" si="2"/>
        <v>0.15329989291551599</v>
      </c>
      <c r="H6" s="4">
        <v>453</v>
      </c>
      <c r="I6">
        <v>149</v>
      </c>
      <c r="J6">
        <v>1024</v>
      </c>
      <c r="K6" s="95">
        <f t="shared" si="0"/>
        <v>1626</v>
      </c>
      <c r="L6" s="39">
        <v>353226.70500000002</v>
      </c>
      <c r="M6" s="39">
        <v>102437.758</v>
      </c>
      <c r="N6" s="39">
        <v>558033.00600000005</v>
      </c>
      <c r="O6" s="98">
        <f t="shared" si="3"/>
        <v>1013697.469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28</v>
      </c>
      <c r="D7" s="73">
        <v>18</v>
      </c>
      <c r="E7" s="73">
        <v>152</v>
      </c>
      <c r="F7" s="95">
        <f t="shared" si="1"/>
        <v>198</v>
      </c>
      <c r="G7" s="129">
        <f t="shared" si="2"/>
        <v>1.1159330440173589E-2</v>
      </c>
      <c r="H7" s="4">
        <v>16</v>
      </c>
      <c r="I7">
        <v>9</v>
      </c>
      <c r="J7">
        <v>91</v>
      </c>
      <c r="K7" s="95">
        <f t="shared" si="0"/>
        <v>116</v>
      </c>
      <c r="L7" s="39">
        <v>10282.0358</v>
      </c>
      <c r="M7" s="39">
        <v>7177.0941700000003</v>
      </c>
      <c r="N7" s="39">
        <v>40865.5867</v>
      </c>
      <c r="O7" s="98">
        <f t="shared" si="3"/>
        <v>58324.716670000002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16</v>
      </c>
      <c r="D8" s="73">
        <v>8</v>
      </c>
      <c r="E8" s="73">
        <v>139</v>
      </c>
      <c r="F8" s="95">
        <f t="shared" si="1"/>
        <v>163</v>
      </c>
      <c r="G8" s="129">
        <f t="shared" si="2"/>
        <v>9.186721523981289E-3</v>
      </c>
      <c r="H8" s="4">
        <v>11</v>
      </c>
      <c r="I8">
        <v>7</v>
      </c>
      <c r="J8">
        <v>90</v>
      </c>
      <c r="K8" s="95">
        <f t="shared" si="0"/>
        <v>108</v>
      </c>
      <c r="L8" s="39">
        <v>3574.1224999999999</v>
      </c>
      <c r="M8" s="39">
        <v>2274.7725</v>
      </c>
      <c r="N8" s="39">
        <v>26626.275000000001</v>
      </c>
      <c r="O8" s="98">
        <f t="shared" si="3"/>
        <v>32475.170000000002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21</v>
      </c>
      <c r="D9" s="73">
        <v>17</v>
      </c>
      <c r="E9" s="73">
        <v>279</v>
      </c>
      <c r="F9" s="95">
        <f t="shared" si="1"/>
        <v>317</v>
      </c>
      <c r="G9" s="129">
        <f t="shared" si="2"/>
        <v>1.7866200755227414E-2</v>
      </c>
      <c r="H9" s="4">
        <v>14</v>
      </c>
      <c r="I9">
        <v>12</v>
      </c>
      <c r="J9">
        <v>182</v>
      </c>
      <c r="K9" s="95">
        <f t="shared" si="0"/>
        <v>208</v>
      </c>
      <c r="L9" s="39">
        <v>10821.254199999999</v>
      </c>
      <c r="M9" s="39">
        <v>6876.2633299999998</v>
      </c>
      <c r="N9" s="39">
        <v>87515.176699999996</v>
      </c>
      <c r="O9" s="98">
        <f t="shared" si="3"/>
        <v>105212.69422999999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82</v>
      </c>
      <c r="D10" s="73">
        <v>38</v>
      </c>
      <c r="E10" s="73">
        <v>160</v>
      </c>
      <c r="F10" s="95">
        <f t="shared" si="1"/>
        <v>280</v>
      </c>
      <c r="G10" s="129">
        <f t="shared" si="2"/>
        <v>1.5780871329538409E-2</v>
      </c>
      <c r="H10" s="4">
        <v>49</v>
      </c>
      <c r="I10">
        <v>22</v>
      </c>
      <c r="J10">
        <v>91</v>
      </c>
      <c r="K10" s="95">
        <f t="shared" si="0"/>
        <v>162</v>
      </c>
      <c r="L10" s="39">
        <v>29886.783299999999</v>
      </c>
      <c r="M10" s="39">
        <v>13571.48</v>
      </c>
      <c r="N10" s="39">
        <v>44658.325799999999</v>
      </c>
      <c r="O10" s="98">
        <f t="shared" si="3"/>
        <v>88116.589099999997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139</v>
      </c>
      <c r="D11" s="73">
        <v>2</v>
      </c>
      <c r="E11" s="73">
        <v>331</v>
      </c>
      <c r="F11" s="95">
        <f t="shared" si="1"/>
        <v>472</v>
      </c>
      <c r="G11" s="129">
        <f t="shared" si="2"/>
        <v>2.660204024122189E-2</v>
      </c>
      <c r="H11" s="4">
        <v>79</v>
      </c>
      <c r="I11">
        <v>2</v>
      </c>
      <c r="J11">
        <v>226</v>
      </c>
      <c r="K11" s="95">
        <f t="shared" si="0"/>
        <v>307</v>
      </c>
      <c r="L11" s="39">
        <v>57087.268300000003</v>
      </c>
      <c r="M11" s="39">
        <v>217.035</v>
      </c>
      <c r="N11" s="39">
        <v>112149.288</v>
      </c>
      <c r="O11" s="98">
        <f t="shared" si="3"/>
        <v>169453.5913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20</v>
      </c>
      <c r="D12" s="73">
        <v>23</v>
      </c>
      <c r="E12" s="73">
        <v>169</v>
      </c>
      <c r="F12" s="95">
        <f t="shared" si="1"/>
        <v>212</v>
      </c>
      <c r="G12" s="129">
        <f t="shared" si="2"/>
        <v>1.1948374006650509E-2</v>
      </c>
      <c r="H12" s="4">
        <v>11</v>
      </c>
      <c r="I12">
        <v>12</v>
      </c>
      <c r="J12">
        <v>111</v>
      </c>
      <c r="K12" s="95">
        <f t="shared" si="0"/>
        <v>134</v>
      </c>
      <c r="L12" s="39">
        <v>5787.91417</v>
      </c>
      <c r="M12" s="39">
        <v>4844.7316700000001</v>
      </c>
      <c r="N12" s="39">
        <v>40884.230799999998</v>
      </c>
      <c r="O12" s="98">
        <f t="shared" si="3"/>
        <v>51516.876640000002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45</v>
      </c>
      <c r="D13" s="73">
        <v>29</v>
      </c>
      <c r="E13" s="73">
        <v>228</v>
      </c>
      <c r="F13" s="95">
        <f t="shared" si="1"/>
        <v>302</v>
      </c>
      <c r="G13" s="129">
        <f t="shared" si="2"/>
        <v>1.7020796934002141E-2</v>
      </c>
      <c r="H13" s="4">
        <v>30</v>
      </c>
      <c r="I13">
        <v>19</v>
      </c>
      <c r="J13">
        <v>137</v>
      </c>
      <c r="K13" s="95">
        <f t="shared" si="0"/>
        <v>186</v>
      </c>
      <c r="L13" s="39">
        <v>14876.7125</v>
      </c>
      <c r="M13" s="39">
        <v>8581.3108300000004</v>
      </c>
      <c r="N13" s="39">
        <v>61816.484199999999</v>
      </c>
      <c r="O13" s="98">
        <f t="shared" si="3"/>
        <v>85274.507530000003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4</v>
      </c>
      <c r="D14" s="73">
        <v>0</v>
      </c>
      <c r="E14" s="73">
        <v>18</v>
      </c>
      <c r="F14" s="95">
        <f t="shared" si="1"/>
        <v>22</v>
      </c>
      <c r="G14" s="129">
        <f t="shared" si="2"/>
        <v>1.2399256044637321E-3</v>
      </c>
      <c r="H14" s="4">
        <v>2</v>
      </c>
      <c r="I14">
        <v>0</v>
      </c>
      <c r="J14">
        <v>14</v>
      </c>
      <c r="K14" s="95">
        <f t="shared" si="0"/>
        <v>16</v>
      </c>
      <c r="L14" s="39">
        <v>648.71083299999998</v>
      </c>
      <c r="M14" s="39">
        <v>0</v>
      </c>
      <c r="N14" s="39">
        <v>2782.8341700000001</v>
      </c>
      <c r="O14" s="98">
        <f t="shared" si="3"/>
        <v>3431.5450030000002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105</v>
      </c>
      <c r="D15" s="73">
        <v>63</v>
      </c>
      <c r="E15" s="73">
        <v>372</v>
      </c>
      <c r="F15" s="95">
        <f t="shared" si="1"/>
        <v>540</v>
      </c>
      <c r="G15" s="129">
        <f t="shared" si="2"/>
        <v>3.0434537564109791E-2</v>
      </c>
      <c r="H15" s="4">
        <v>58</v>
      </c>
      <c r="I15">
        <v>37</v>
      </c>
      <c r="J15">
        <v>222</v>
      </c>
      <c r="K15" s="95">
        <f t="shared" si="0"/>
        <v>317</v>
      </c>
      <c r="L15" s="39">
        <v>39914.690799999997</v>
      </c>
      <c r="M15" s="39">
        <v>21870.8858</v>
      </c>
      <c r="N15" s="39">
        <v>104412.122</v>
      </c>
      <c r="O15" s="98">
        <f t="shared" si="3"/>
        <v>166197.6986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208</v>
      </c>
      <c r="D16" s="73">
        <v>42</v>
      </c>
      <c r="E16" s="73">
        <v>447</v>
      </c>
      <c r="F16" s="95">
        <f t="shared" si="1"/>
        <v>697</v>
      </c>
      <c r="G16" s="129">
        <f t="shared" si="2"/>
        <v>3.9283097559600973E-2</v>
      </c>
      <c r="H16" s="4">
        <v>118</v>
      </c>
      <c r="I16">
        <v>27</v>
      </c>
      <c r="J16">
        <v>264</v>
      </c>
      <c r="K16" s="95">
        <f t="shared" si="0"/>
        <v>409</v>
      </c>
      <c r="L16" s="39">
        <v>120818.035</v>
      </c>
      <c r="M16" s="39">
        <v>21951.713299999999</v>
      </c>
      <c r="N16" s="39">
        <v>201880.85699999999</v>
      </c>
      <c r="O16" s="98">
        <f t="shared" si="3"/>
        <v>344650.6053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9</v>
      </c>
      <c r="D17" s="73">
        <v>17</v>
      </c>
      <c r="E17" s="73">
        <v>43</v>
      </c>
      <c r="F17" s="95">
        <f t="shared" si="1"/>
        <v>69</v>
      </c>
      <c r="G17" s="129">
        <f t="shared" si="2"/>
        <v>3.8888575776362508E-3</v>
      </c>
      <c r="H17" s="4">
        <v>6</v>
      </c>
      <c r="I17">
        <v>10</v>
      </c>
      <c r="J17">
        <v>27</v>
      </c>
      <c r="K17" s="95">
        <f t="shared" si="0"/>
        <v>43</v>
      </c>
      <c r="L17" s="39">
        <v>2081.28917</v>
      </c>
      <c r="M17" s="39">
        <v>2960.5333300000002</v>
      </c>
      <c r="N17" s="39">
        <v>8537.9233299999996</v>
      </c>
      <c r="O17" s="98">
        <f t="shared" si="3"/>
        <v>13579.74583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370</v>
      </c>
      <c r="D18" s="73">
        <v>86</v>
      </c>
      <c r="E18" s="73">
        <v>831</v>
      </c>
      <c r="F18" s="95">
        <f t="shared" si="1"/>
        <v>1287</v>
      </c>
      <c r="G18" s="129">
        <f t="shared" si="2"/>
        <v>7.253564786112833E-2</v>
      </c>
      <c r="H18" s="4">
        <v>207</v>
      </c>
      <c r="I18">
        <v>46</v>
      </c>
      <c r="J18">
        <v>497</v>
      </c>
      <c r="K18" s="95">
        <f t="shared" si="0"/>
        <v>750</v>
      </c>
      <c r="L18" s="39">
        <v>187690.86900000001</v>
      </c>
      <c r="M18" s="39">
        <v>36399.014199999998</v>
      </c>
      <c r="N18" s="39">
        <v>302740.696</v>
      </c>
      <c r="O18" s="98">
        <f t="shared" si="3"/>
        <v>526830.57920000004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1031</v>
      </c>
      <c r="D19" s="73">
        <v>176</v>
      </c>
      <c r="E19" s="73">
        <v>1522</v>
      </c>
      <c r="F19" s="95">
        <f t="shared" si="1"/>
        <v>2729</v>
      </c>
      <c r="G19" s="129">
        <f t="shared" si="2"/>
        <v>0.15380713520825115</v>
      </c>
      <c r="H19" s="4">
        <v>599</v>
      </c>
      <c r="I19">
        <v>107</v>
      </c>
      <c r="J19">
        <v>900</v>
      </c>
      <c r="K19" s="95">
        <f t="shared" si="0"/>
        <v>1606</v>
      </c>
      <c r="L19" s="39">
        <v>486319.55699999997</v>
      </c>
      <c r="M19" s="39">
        <v>68130.302500000005</v>
      </c>
      <c r="N19" s="39">
        <v>539323.22199999995</v>
      </c>
      <c r="O19" s="98">
        <f t="shared" si="3"/>
        <v>1093773.0814999999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15</v>
      </c>
      <c r="D20" s="73">
        <v>5</v>
      </c>
      <c r="E20" s="73">
        <v>47</v>
      </c>
      <c r="F20" s="95">
        <f t="shared" si="1"/>
        <v>67</v>
      </c>
      <c r="G20" s="129">
        <f t="shared" si="2"/>
        <v>3.776137068139548E-3</v>
      </c>
      <c r="H20" s="4">
        <v>10</v>
      </c>
      <c r="I20">
        <v>3</v>
      </c>
      <c r="J20">
        <v>31</v>
      </c>
      <c r="K20" s="95">
        <f t="shared" si="0"/>
        <v>44</v>
      </c>
      <c r="L20" s="39">
        <v>4694.2133299999996</v>
      </c>
      <c r="M20" s="39">
        <v>657.97333300000003</v>
      </c>
      <c r="N20" s="39">
        <v>13073.6883</v>
      </c>
      <c r="O20" s="98">
        <f t="shared" si="3"/>
        <v>18425.874962999998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79</v>
      </c>
      <c r="D21" s="73">
        <v>43</v>
      </c>
      <c r="E21" s="73">
        <v>128</v>
      </c>
      <c r="F21" s="95">
        <f t="shared" si="1"/>
        <v>250</v>
      </c>
      <c r="G21" s="129">
        <f t="shared" si="2"/>
        <v>1.4090063687087866E-2</v>
      </c>
      <c r="H21" s="4">
        <v>40</v>
      </c>
      <c r="I21">
        <v>19</v>
      </c>
      <c r="J21">
        <v>74</v>
      </c>
      <c r="K21" s="95">
        <f t="shared" si="0"/>
        <v>133</v>
      </c>
      <c r="L21" s="39">
        <v>21442.46</v>
      </c>
      <c r="M21" s="39">
        <v>11261.737499999999</v>
      </c>
      <c r="N21" s="39">
        <v>25200.716700000001</v>
      </c>
      <c r="O21" s="98">
        <f t="shared" si="3"/>
        <v>57904.914199999999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75</v>
      </c>
      <c r="D22" s="73">
        <v>26</v>
      </c>
      <c r="E22" s="73">
        <v>184</v>
      </c>
      <c r="F22" s="95">
        <f t="shared" si="1"/>
        <v>285</v>
      </c>
      <c r="G22" s="129">
        <f t="shared" si="2"/>
        <v>1.6062672603280165E-2</v>
      </c>
      <c r="H22" s="4">
        <v>39</v>
      </c>
      <c r="I22">
        <v>12</v>
      </c>
      <c r="J22">
        <v>108</v>
      </c>
      <c r="K22" s="95">
        <f t="shared" si="0"/>
        <v>159</v>
      </c>
      <c r="L22" s="39">
        <v>24491.22</v>
      </c>
      <c r="M22" s="39">
        <v>5381.75083</v>
      </c>
      <c r="N22" s="39">
        <v>46372.646699999998</v>
      </c>
      <c r="O22" s="98">
        <f t="shared" si="3"/>
        <v>76245.617530000003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2</v>
      </c>
      <c r="D23" s="73">
        <v>5</v>
      </c>
      <c r="E23" s="73">
        <v>127</v>
      </c>
      <c r="F23" s="95">
        <f t="shared" si="1"/>
        <v>134</v>
      </c>
      <c r="G23" s="129">
        <f t="shared" si="2"/>
        <v>7.552274136279096E-3</v>
      </c>
      <c r="H23" s="4">
        <v>2</v>
      </c>
      <c r="I23">
        <v>3</v>
      </c>
      <c r="J23">
        <v>90</v>
      </c>
      <c r="K23" s="95">
        <f t="shared" si="0"/>
        <v>95</v>
      </c>
      <c r="L23" s="39">
        <v>644.36666700000001</v>
      </c>
      <c r="M23" s="39">
        <v>1222.59583</v>
      </c>
      <c r="N23" s="39">
        <v>33359.386700000003</v>
      </c>
      <c r="O23" s="98">
        <f t="shared" si="3"/>
        <v>35226.349197000003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82</v>
      </c>
      <c r="D24" s="73">
        <v>33</v>
      </c>
      <c r="E24" s="73">
        <v>259</v>
      </c>
      <c r="F24" s="95">
        <f t="shared" si="1"/>
        <v>374</v>
      </c>
      <c r="G24" s="129">
        <f t="shared" si="2"/>
        <v>2.1078735275883446E-2</v>
      </c>
      <c r="H24" s="4">
        <v>42</v>
      </c>
      <c r="I24">
        <v>19</v>
      </c>
      <c r="J24">
        <v>160</v>
      </c>
      <c r="K24" s="95">
        <f t="shared" si="0"/>
        <v>221</v>
      </c>
      <c r="L24" s="39">
        <v>26008.7425</v>
      </c>
      <c r="M24" s="39">
        <v>6160.31</v>
      </c>
      <c r="N24" s="39">
        <v>55700.395799999998</v>
      </c>
      <c r="O24" s="98">
        <f t="shared" si="3"/>
        <v>87869.448300000004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97</v>
      </c>
      <c r="D25" s="73">
        <v>24</v>
      </c>
      <c r="E25" s="73">
        <v>379</v>
      </c>
      <c r="F25" s="95">
        <f t="shared" si="1"/>
        <v>500</v>
      </c>
      <c r="G25" s="129">
        <f t="shared" si="2"/>
        <v>2.8180127374175731E-2</v>
      </c>
      <c r="H25" s="4">
        <v>48</v>
      </c>
      <c r="I25">
        <v>15</v>
      </c>
      <c r="J25">
        <v>245</v>
      </c>
      <c r="K25" s="95">
        <f t="shared" si="0"/>
        <v>308</v>
      </c>
      <c r="L25" s="39">
        <v>22612.46</v>
      </c>
      <c r="M25" s="39">
        <v>4056.4333299999998</v>
      </c>
      <c r="N25" s="39">
        <v>80528.695000000007</v>
      </c>
      <c r="O25" s="98">
        <f t="shared" si="3"/>
        <v>107197.58833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2</v>
      </c>
      <c r="D26" s="73">
        <v>4</v>
      </c>
      <c r="E26" s="73">
        <v>151</v>
      </c>
      <c r="F26" s="95">
        <f t="shared" si="1"/>
        <v>157</v>
      </c>
      <c r="G26" s="129">
        <f t="shared" si="2"/>
        <v>8.8485599954911797E-3</v>
      </c>
      <c r="H26" s="4">
        <v>1</v>
      </c>
      <c r="I26">
        <v>2</v>
      </c>
      <c r="J26">
        <v>94</v>
      </c>
      <c r="K26" s="95">
        <f t="shared" si="0"/>
        <v>97</v>
      </c>
      <c r="L26" s="39">
        <v>275.556667</v>
      </c>
      <c r="M26" s="39">
        <v>1044.7016699999999</v>
      </c>
      <c r="N26" s="39">
        <v>35391.264999999999</v>
      </c>
      <c r="O26" s="98">
        <f t="shared" si="3"/>
        <v>36711.523336999999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3171</v>
      </c>
      <c r="D27" s="73">
        <v>839</v>
      </c>
      <c r="E27" s="73">
        <v>1298</v>
      </c>
      <c r="F27" s="95">
        <f>SUM(C27:E27)</f>
        <v>5308</v>
      </c>
      <c r="G27" s="129">
        <f t="shared" si="2"/>
        <v>0.29916023220424959</v>
      </c>
      <c r="H27" s="4">
        <v>1886</v>
      </c>
      <c r="I27">
        <v>490</v>
      </c>
      <c r="J27">
        <v>778</v>
      </c>
      <c r="K27" s="95">
        <f t="shared" si="0"/>
        <v>3154</v>
      </c>
      <c r="L27" s="39">
        <v>1315981.23</v>
      </c>
      <c r="M27" s="39">
        <v>297680.19699999999</v>
      </c>
      <c r="N27" s="39">
        <v>401747.67800000001</v>
      </c>
      <c r="O27" s="98">
        <f t="shared" si="3"/>
        <v>2015409.105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6522</v>
      </c>
      <c r="D28" s="103">
        <f>SUM(D4:D27)</f>
        <v>1841</v>
      </c>
      <c r="E28" s="103">
        <f>SUM(E4:E27)</f>
        <v>9380</v>
      </c>
      <c r="F28" s="104">
        <f>SUM(F4:F27)</f>
        <v>17743</v>
      </c>
      <c r="G28" s="103"/>
      <c r="H28" s="130">
        <f t="shared" ref="H28:O28" si="4">SUM(H4:H27)</f>
        <v>3788</v>
      </c>
      <c r="I28" s="103">
        <f>SUM(I4:I27)</f>
        <v>1056</v>
      </c>
      <c r="J28" s="103">
        <f t="shared" si="4"/>
        <v>5730</v>
      </c>
      <c r="K28" s="104">
        <f t="shared" si="4"/>
        <v>10574</v>
      </c>
      <c r="L28" s="105">
        <f t="shared" si="4"/>
        <v>2783983.4042370003</v>
      </c>
      <c r="M28" s="105">
        <f t="shared" si="4"/>
        <v>645287.87999299983</v>
      </c>
      <c r="N28" s="105">
        <f>SUM(N4:N27)</f>
        <v>2940924.5899</v>
      </c>
      <c r="O28" s="106">
        <f t="shared" si="4"/>
        <v>6370195.8741299994</v>
      </c>
    </row>
    <row r="31" spans="1:17" x14ac:dyDescent="0.2">
      <c r="I31" t="s">
        <v>112</v>
      </c>
    </row>
    <row r="32" spans="1:17" x14ac:dyDescent="0.2">
      <c r="D32" t="s">
        <v>112</v>
      </c>
      <c r="J32" t="s">
        <v>112</v>
      </c>
    </row>
    <row r="34" spans="8:13" x14ac:dyDescent="0.2">
      <c r="H34" t="s">
        <v>112</v>
      </c>
    </row>
    <row r="35" spans="8:13" x14ac:dyDescent="0.2">
      <c r="M35" t="s">
        <v>112</v>
      </c>
    </row>
    <row r="38" spans="8:13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32" sqref="K32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134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53</v>
      </c>
      <c r="D4" s="73">
        <v>20</v>
      </c>
      <c r="E4" s="73">
        <v>198</v>
      </c>
      <c r="F4" s="95">
        <f>SUM(C4:E4)</f>
        <v>271</v>
      </c>
      <c r="G4" s="129">
        <f>F4/F$28</f>
        <v>1.4592644445641054E-2</v>
      </c>
      <c r="H4" s="6">
        <v>25</v>
      </c>
      <c r="I4">
        <v>13</v>
      </c>
      <c r="J4">
        <v>117</v>
      </c>
      <c r="K4" s="95">
        <f t="shared" ref="K4:K27" si="0">SUM(H4:J4)</f>
        <v>155</v>
      </c>
      <c r="L4" s="39">
        <v>13724.7608</v>
      </c>
      <c r="M4" s="39">
        <v>5961.3774999999996</v>
      </c>
      <c r="N4" s="39">
        <v>39690.300000000003</v>
      </c>
      <c r="O4" s="98">
        <f>SUM(L4:N4)</f>
        <v>59376.438300000002</v>
      </c>
      <c r="P4" s="128"/>
      <c r="Q4" s="122"/>
    </row>
    <row r="5" spans="1:21" x14ac:dyDescent="0.2">
      <c r="A5" s="4">
        <v>2</v>
      </c>
      <c r="B5" s="15" t="s">
        <v>5</v>
      </c>
      <c r="C5" s="73">
        <v>85</v>
      </c>
      <c r="D5" s="73">
        <v>56</v>
      </c>
      <c r="E5" s="73">
        <v>275</v>
      </c>
      <c r="F5" s="95">
        <f t="shared" ref="F5:F26" si="1">SUM(C5:E5)</f>
        <v>416</v>
      </c>
      <c r="G5" s="129">
        <f t="shared" ref="G5:G27" si="2">F5/F$28</f>
        <v>2.2400516935006193E-2</v>
      </c>
      <c r="H5" s="4">
        <v>44</v>
      </c>
      <c r="I5">
        <v>28</v>
      </c>
      <c r="J5">
        <v>164</v>
      </c>
      <c r="K5" s="95">
        <f t="shared" si="0"/>
        <v>236</v>
      </c>
      <c r="L5" s="39">
        <v>26784.235799999999</v>
      </c>
      <c r="M5" s="39">
        <v>17061.6767</v>
      </c>
      <c r="N5" s="39">
        <v>78268.904999999999</v>
      </c>
      <c r="O5" s="98">
        <f t="shared" ref="O5:O27" si="3">SUM(L5:N5)</f>
        <v>122114.8175</v>
      </c>
      <c r="P5" s="128"/>
      <c r="Q5" s="122"/>
    </row>
    <row r="6" spans="1:21" x14ac:dyDescent="0.2">
      <c r="A6" s="4">
        <v>3</v>
      </c>
      <c r="B6" s="15" t="s">
        <v>6</v>
      </c>
      <c r="C6" s="73">
        <v>859</v>
      </c>
      <c r="D6" s="73">
        <v>296</v>
      </c>
      <c r="E6" s="73">
        <v>1718</v>
      </c>
      <c r="F6" s="95">
        <f t="shared" si="1"/>
        <v>2873</v>
      </c>
      <c r="G6" s="129">
        <f t="shared" si="2"/>
        <v>0.15470357008238653</v>
      </c>
      <c r="H6" s="4">
        <v>493</v>
      </c>
      <c r="I6">
        <v>156</v>
      </c>
      <c r="J6">
        <v>1066</v>
      </c>
      <c r="K6" s="95">
        <f t="shared" si="0"/>
        <v>1715</v>
      </c>
      <c r="L6" s="39">
        <v>342299.11099999998</v>
      </c>
      <c r="M6" s="39">
        <v>101029.54300000001</v>
      </c>
      <c r="N6" s="39">
        <v>562358.821</v>
      </c>
      <c r="O6" s="98">
        <f t="shared" si="3"/>
        <v>1005687.475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24</v>
      </c>
      <c r="D7" s="73">
        <v>17</v>
      </c>
      <c r="E7" s="73">
        <v>165</v>
      </c>
      <c r="F7" s="95">
        <f t="shared" si="1"/>
        <v>206</v>
      </c>
      <c r="G7" s="129">
        <f t="shared" si="2"/>
        <v>1.1092563674546335E-2</v>
      </c>
      <c r="H7" s="4">
        <v>15</v>
      </c>
      <c r="I7">
        <v>9</v>
      </c>
      <c r="J7">
        <v>98</v>
      </c>
      <c r="K7" s="95">
        <f t="shared" si="0"/>
        <v>122</v>
      </c>
      <c r="L7" s="39">
        <v>5977.9308300000002</v>
      </c>
      <c r="M7" s="39">
        <v>4283.1208299999998</v>
      </c>
      <c r="N7" s="39">
        <v>41545.215799999998</v>
      </c>
      <c r="O7" s="98">
        <f t="shared" si="3"/>
        <v>51806.267460000003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15</v>
      </c>
      <c r="D8" s="73">
        <v>8</v>
      </c>
      <c r="E8" s="73">
        <v>145</v>
      </c>
      <c r="F8" s="95">
        <f t="shared" si="1"/>
        <v>168</v>
      </c>
      <c r="G8" s="129">
        <f t="shared" si="2"/>
        <v>9.0463626083678861E-3</v>
      </c>
      <c r="H8" s="4">
        <v>10</v>
      </c>
      <c r="I8">
        <v>7</v>
      </c>
      <c r="J8">
        <v>93</v>
      </c>
      <c r="K8" s="95">
        <f t="shared" si="0"/>
        <v>110</v>
      </c>
      <c r="L8" s="39">
        <v>2753.8333299999999</v>
      </c>
      <c r="M8" s="39">
        <v>1987.59167</v>
      </c>
      <c r="N8" s="39">
        <v>27125.908299999999</v>
      </c>
      <c r="O8" s="98">
        <f t="shared" si="3"/>
        <v>31867.333299999998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21</v>
      </c>
      <c r="D9" s="73">
        <v>21</v>
      </c>
      <c r="E9" s="73">
        <v>288</v>
      </c>
      <c r="F9" s="95">
        <f t="shared" si="1"/>
        <v>330</v>
      </c>
      <c r="G9" s="129">
        <f t="shared" si="2"/>
        <v>1.7769640837865489E-2</v>
      </c>
      <c r="H9" s="4">
        <v>15</v>
      </c>
      <c r="I9">
        <v>14</v>
      </c>
      <c r="J9">
        <v>191</v>
      </c>
      <c r="K9" s="95">
        <f t="shared" si="0"/>
        <v>220</v>
      </c>
      <c r="L9" s="39">
        <v>7699.5424999999996</v>
      </c>
      <c r="M9" s="39">
        <v>7341.85833</v>
      </c>
      <c r="N9" s="39">
        <v>87227.79</v>
      </c>
      <c r="O9" s="98">
        <f t="shared" si="3"/>
        <v>102269.19082999999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81</v>
      </c>
      <c r="D10" s="73">
        <v>37</v>
      </c>
      <c r="E10" s="73">
        <v>160</v>
      </c>
      <c r="F10" s="95">
        <f t="shared" si="1"/>
        <v>278</v>
      </c>
      <c r="G10" s="129">
        <f t="shared" si="2"/>
        <v>1.4969576220989714E-2</v>
      </c>
      <c r="H10" s="4">
        <v>50</v>
      </c>
      <c r="I10">
        <v>21</v>
      </c>
      <c r="J10">
        <v>95</v>
      </c>
      <c r="K10" s="95">
        <f t="shared" si="0"/>
        <v>166</v>
      </c>
      <c r="L10" s="39">
        <v>27297.919999999998</v>
      </c>
      <c r="M10" s="39">
        <v>13338.39</v>
      </c>
      <c r="N10" s="39">
        <v>42577.3292</v>
      </c>
      <c r="O10" s="98">
        <f t="shared" si="3"/>
        <v>83213.639200000005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130</v>
      </c>
      <c r="D11" s="73">
        <v>6</v>
      </c>
      <c r="E11" s="73">
        <v>344</v>
      </c>
      <c r="F11" s="95">
        <f t="shared" si="1"/>
        <v>480</v>
      </c>
      <c r="G11" s="129">
        <f t="shared" si="2"/>
        <v>2.5846750309622531E-2</v>
      </c>
      <c r="H11" s="4">
        <v>78</v>
      </c>
      <c r="I11">
        <v>3</v>
      </c>
      <c r="J11">
        <v>235</v>
      </c>
      <c r="K11" s="95">
        <f t="shared" si="0"/>
        <v>316</v>
      </c>
      <c r="L11" s="39">
        <v>54460.466699999997</v>
      </c>
      <c r="M11" s="39">
        <v>1973.3241700000001</v>
      </c>
      <c r="N11" s="39">
        <v>101979.995</v>
      </c>
      <c r="O11" s="98">
        <f t="shared" si="3"/>
        <v>158413.78586999999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20</v>
      </c>
      <c r="D12" s="73">
        <v>20</v>
      </c>
      <c r="E12" s="73">
        <v>181</v>
      </c>
      <c r="F12" s="95">
        <f t="shared" si="1"/>
        <v>221</v>
      </c>
      <c r="G12" s="129">
        <f t="shared" si="2"/>
        <v>1.1900274621722039E-2</v>
      </c>
      <c r="H12" s="4">
        <v>11</v>
      </c>
      <c r="I12">
        <v>11</v>
      </c>
      <c r="J12">
        <v>116</v>
      </c>
      <c r="K12" s="95">
        <f t="shared" si="0"/>
        <v>138</v>
      </c>
      <c r="L12" s="39">
        <v>5764.6875</v>
      </c>
      <c r="M12" s="39">
        <v>3957.33</v>
      </c>
      <c r="N12" s="39">
        <v>41574.368300000002</v>
      </c>
      <c r="O12" s="98">
        <f t="shared" si="3"/>
        <v>51296.385800000004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51</v>
      </c>
      <c r="D13" s="73">
        <v>30</v>
      </c>
      <c r="E13" s="73">
        <v>234</v>
      </c>
      <c r="F13" s="95">
        <f t="shared" si="1"/>
        <v>315</v>
      </c>
      <c r="G13" s="129">
        <f t="shared" si="2"/>
        <v>1.6961929890689786E-2</v>
      </c>
      <c r="H13" s="4">
        <v>32</v>
      </c>
      <c r="I13">
        <v>20</v>
      </c>
      <c r="J13">
        <v>141</v>
      </c>
      <c r="K13" s="95">
        <f t="shared" si="0"/>
        <v>193</v>
      </c>
      <c r="L13" s="39">
        <v>14237.296700000001</v>
      </c>
      <c r="M13" s="39">
        <v>9372.3066699999999</v>
      </c>
      <c r="N13" s="39">
        <v>59505.051700000004</v>
      </c>
      <c r="O13" s="98">
        <f t="shared" si="3"/>
        <v>83114.655070000008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6</v>
      </c>
      <c r="D14" s="73">
        <v>0</v>
      </c>
      <c r="E14" s="73">
        <v>22</v>
      </c>
      <c r="F14" s="95">
        <f t="shared" si="1"/>
        <v>28</v>
      </c>
      <c r="G14" s="129">
        <f t="shared" si="2"/>
        <v>1.5077271013946476E-3</v>
      </c>
      <c r="H14" s="4">
        <v>3</v>
      </c>
      <c r="I14">
        <v>0</v>
      </c>
      <c r="J14">
        <v>16</v>
      </c>
      <c r="K14" s="95">
        <f t="shared" si="0"/>
        <v>19</v>
      </c>
      <c r="L14" s="39">
        <v>628.34416699999997</v>
      </c>
      <c r="M14" s="39">
        <v>0</v>
      </c>
      <c r="N14" s="39">
        <v>3466.32</v>
      </c>
      <c r="O14" s="98">
        <f t="shared" si="3"/>
        <v>4094.6641669999999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111</v>
      </c>
      <c r="D15" s="73">
        <v>66</v>
      </c>
      <c r="E15" s="73">
        <v>379</v>
      </c>
      <c r="F15" s="95">
        <f t="shared" si="1"/>
        <v>556</v>
      </c>
      <c r="G15" s="129">
        <f t="shared" si="2"/>
        <v>2.9939152441979429E-2</v>
      </c>
      <c r="H15" s="4">
        <v>60</v>
      </c>
      <c r="I15">
        <v>39</v>
      </c>
      <c r="J15">
        <v>230</v>
      </c>
      <c r="K15" s="95">
        <f t="shared" si="0"/>
        <v>329</v>
      </c>
      <c r="L15" s="39">
        <v>43468.349199999997</v>
      </c>
      <c r="M15" s="39">
        <v>21673.870800000001</v>
      </c>
      <c r="N15" s="39">
        <v>104309.606</v>
      </c>
      <c r="O15" s="98">
        <f t="shared" si="3"/>
        <v>169451.826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219</v>
      </c>
      <c r="D16" s="73">
        <v>46</v>
      </c>
      <c r="E16" s="73">
        <v>479</v>
      </c>
      <c r="F16" s="95">
        <f t="shared" si="1"/>
        <v>744</v>
      </c>
      <c r="G16" s="129">
        <f t="shared" si="2"/>
        <v>4.006246297991492E-2</v>
      </c>
      <c r="H16" s="4">
        <v>126</v>
      </c>
      <c r="I16">
        <v>27</v>
      </c>
      <c r="J16">
        <v>283</v>
      </c>
      <c r="K16" s="95">
        <f t="shared" si="0"/>
        <v>436</v>
      </c>
      <c r="L16" s="39">
        <v>119248.89200000001</v>
      </c>
      <c r="M16" s="39">
        <v>22358.689200000001</v>
      </c>
      <c r="N16" s="39">
        <v>211487.48800000001</v>
      </c>
      <c r="O16" s="98">
        <f t="shared" si="3"/>
        <v>353095.06920000003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6</v>
      </c>
      <c r="D17" s="73">
        <v>18</v>
      </c>
      <c r="E17" s="73">
        <v>46</v>
      </c>
      <c r="F17" s="95">
        <f t="shared" si="1"/>
        <v>70</v>
      </c>
      <c r="G17" s="129">
        <f t="shared" si="2"/>
        <v>3.7693177534866189E-3</v>
      </c>
      <c r="H17" s="4">
        <v>5</v>
      </c>
      <c r="I17">
        <v>11</v>
      </c>
      <c r="J17">
        <v>27</v>
      </c>
      <c r="K17" s="95">
        <f t="shared" si="0"/>
        <v>43</v>
      </c>
      <c r="L17" s="39">
        <v>2053.1116699999998</v>
      </c>
      <c r="M17" s="39">
        <v>4589.6824999999999</v>
      </c>
      <c r="N17" s="39">
        <v>10039.369199999999</v>
      </c>
      <c r="O17" s="98">
        <f t="shared" si="3"/>
        <v>16682.163369999998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394</v>
      </c>
      <c r="D18" s="73">
        <v>84</v>
      </c>
      <c r="E18" s="73">
        <v>872</v>
      </c>
      <c r="F18" s="95">
        <f t="shared" si="1"/>
        <v>1350</v>
      </c>
      <c r="G18" s="129">
        <f t="shared" si="2"/>
        <v>7.2693985245813358E-2</v>
      </c>
      <c r="H18" s="4">
        <v>225</v>
      </c>
      <c r="I18">
        <v>49</v>
      </c>
      <c r="J18">
        <v>523</v>
      </c>
      <c r="K18" s="95">
        <f t="shared" si="0"/>
        <v>797</v>
      </c>
      <c r="L18" s="39">
        <v>178806.19200000001</v>
      </c>
      <c r="M18" s="39">
        <v>36596.050799999997</v>
      </c>
      <c r="N18" s="39">
        <v>289229.96899999998</v>
      </c>
      <c r="O18" s="98">
        <f t="shared" si="3"/>
        <v>504632.21179999999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1065</v>
      </c>
      <c r="D19" s="73">
        <v>202</v>
      </c>
      <c r="E19" s="73">
        <v>1648</v>
      </c>
      <c r="F19" s="95">
        <f t="shared" si="1"/>
        <v>2915</v>
      </c>
      <c r="G19" s="129">
        <f t="shared" si="2"/>
        <v>0.1569651607344785</v>
      </c>
      <c r="H19" s="4">
        <v>619</v>
      </c>
      <c r="I19">
        <v>122</v>
      </c>
      <c r="J19">
        <v>988</v>
      </c>
      <c r="K19" s="95">
        <f t="shared" si="0"/>
        <v>1729</v>
      </c>
      <c r="L19" s="39">
        <v>458163.35499999998</v>
      </c>
      <c r="M19" s="39">
        <v>76293.890799999994</v>
      </c>
      <c r="N19" s="39">
        <v>552750.94299999997</v>
      </c>
      <c r="O19" s="98">
        <f t="shared" si="3"/>
        <v>1087208.1887999999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19</v>
      </c>
      <c r="D20" s="73">
        <v>5</v>
      </c>
      <c r="E20" s="73">
        <v>46</v>
      </c>
      <c r="F20" s="95">
        <f t="shared" si="1"/>
        <v>70</v>
      </c>
      <c r="G20" s="129">
        <f t="shared" si="2"/>
        <v>3.7693177534866189E-3</v>
      </c>
      <c r="H20" s="4">
        <v>12</v>
      </c>
      <c r="I20">
        <v>3</v>
      </c>
      <c r="J20">
        <v>30</v>
      </c>
      <c r="K20" s="95">
        <f t="shared" si="0"/>
        <v>45</v>
      </c>
      <c r="L20" s="39">
        <v>6640.5408299999999</v>
      </c>
      <c r="M20" s="39">
        <v>938.40499999999997</v>
      </c>
      <c r="N20" s="39">
        <v>9502.6316700000007</v>
      </c>
      <c r="O20" s="98">
        <f t="shared" si="3"/>
        <v>17081.577499999999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85</v>
      </c>
      <c r="D21" s="73">
        <v>40</v>
      </c>
      <c r="E21" s="73">
        <v>136</v>
      </c>
      <c r="F21" s="95">
        <f t="shared" si="1"/>
        <v>261</v>
      </c>
      <c r="G21" s="129">
        <f t="shared" si="2"/>
        <v>1.4054170480857251E-2</v>
      </c>
      <c r="H21" s="4">
        <v>42</v>
      </c>
      <c r="I21">
        <v>17</v>
      </c>
      <c r="J21">
        <v>79</v>
      </c>
      <c r="K21" s="95">
        <f t="shared" si="0"/>
        <v>138</v>
      </c>
      <c r="L21" s="39">
        <v>19703.439200000001</v>
      </c>
      <c r="M21" s="39">
        <v>8866.6066699999992</v>
      </c>
      <c r="N21" s="39">
        <v>21713.0658</v>
      </c>
      <c r="O21" s="98">
        <f t="shared" si="3"/>
        <v>50283.111669999998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79</v>
      </c>
      <c r="D22" s="73">
        <v>27</v>
      </c>
      <c r="E22" s="73">
        <v>194</v>
      </c>
      <c r="F22" s="95">
        <f t="shared" si="1"/>
        <v>300</v>
      </c>
      <c r="G22" s="129">
        <f t="shared" si="2"/>
        <v>1.6154218943514081E-2</v>
      </c>
      <c r="H22" s="4">
        <v>40</v>
      </c>
      <c r="I22">
        <v>13</v>
      </c>
      <c r="J22">
        <v>114</v>
      </c>
      <c r="K22" s="95">
        <f t="shared" si="0"/>
        <v>167</v>
      </c>
      <c r="L22" s="39">
        <v>24476.14</v>
      </c>
      <c r="M22" s="39">
        <v>5484.31</v>
      </c>
      <c r="N22" s="39">
        <v>46662.427499999998</v>
      </c>
      <c r="O22" s="98">
        <f t="shared" si="3"/>
        <v>76622.877500000002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1</v>
      </c>
      <c r="D23" s="73">
        <v>6</v>
      </c>
      <c r="E23" s="73">
        <v>123</v>
      </c>
      <c r="F23" s="95">
        <f t="shared" si="1"/>
        <v>130</v>
      </c>
      <c r="G23" s="129">
        <f t="shared" si="2"/>
        <v>7.0001615421894352E-3</v>
      </c>
      <c r="H23" s="4">
        <v>1</v>
      </c>
      <c r="I23">
        <v>4</v>
      </c>
      <c r="J23">
        <v>89</v>
      </c>
      <c r="K23" s="95">
        <f t="shared" si="0"/>
        <v>94</v>
      </c>
      <c r="L23" s="39">
        <v>344.71666699999997</v>
      </c>
      <c r="M23" s="39">
        <v>1625</v>
      </c>
      <c r="N23" s="39">
        <v>30345.000800000002</v>
      </c>
      <c r="O23" s="98">
        <f t="shared" si="3"/>
        <v>32314.717467000002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93</v>
      </c>
      <c r="D24" s="73">
        <v>35</v>
      </c>
      <c r="E24" s="73">
        <v>269</v>
      </c>
      <c r="F24" s="95">
        <f t="shared" si="1"/>
        <v>397</v>
      </c>
      <c r="G24" s="129">
        <f t="shared" si="2"/>
        <v>2.1377416401916968E-2</v>
      </c>
      <c r="H24" s="4">
        <v>45</v>
      </c>
      <c r="I24">
        <v>20</v>
      </c>
      <c r="J24">
        <v>166</v>
      </c>
      <c r="K24" s="95">
        <f t="shared" si="0"/>
        <v>231</v>
      </c>
      <c r="L24" s="39">
        <v>24899.625800000002</v>
      </c>
      <c r="M24" s="39">
        <v>7707.2449999999999</v>
      </c>
      <c r="N24" s="39">
        <v>52707.1783</v>
      </c>
      <c r="O24" s="98">
        <f t="shared" si="3"/>
        <v>85314.049100000004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100</v>
      </c>
      <c r="D25" s="73">
        <v>26</v>
      </c>
      <c r="E25" s="73">
        <v>373</v>
      </c>
      <c r="F25" s="95">
        <f t="shared" si="1"/>
        <v>499</v>
      </c>
      <c r="G25" s="129">
        <f t="shared" si="2"/>
        <v>2.6869850842711755E-2</v>
      </c>
      <c r="H25" s="4">
        <v>49</v>
      </c>
      <c r="I25">
        <v>18</v>
      </c>
      <c r="J25">
        <v>239</v>
      </c>
      <c r="K25" s="95">
        <f t="shared" si="0"/>
        <v>306</v>
      </c>
      <c r="L25" s="39">
        <v>27024.540799999999</v>
      </c>
      <c r="M25" s="39">
        <v>5599.50083</v>
      </c>
      <c r="N25" s="39">
        <v>72640.8367</v>
      </c>
      <c r="O25" s="98">
        <f t="shared" si="3"/>
        <v>105264.87833000001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2</v>
      </c>
      <c r="D26" s="73">
        <v>6</v>
      </c>
      <c r="E26" s="73">
        <v>153</v>
      </c>
      <c r="F26" s="95">
        <f t="shared" si="1"/>
        <v>161</v>
      </c>
      <c r="G26" s="129">
        <f t="shared" si="2"/>
        <v>8.6694308330192236E-3</v>
      </c>
      <c r="H26" s="4">
        <v>1</v>
      </c>
      <c r="I26">
        <v>3</v>
      </c>
      <c r="J26">
        <v>97</v>
      </c>
      <c r="K26" s="95">
        <f t="shared" si="0"/>
        <v>101</v>
      </c>
      <c r="L26" s="39">
        <v>137.778333</v>
      </c>
      <c r="M26" s="39">
        <v>1484.54583</v>
      </c>
      <c r="N26" s="39">
        <v>32890.6175</v>
      </c>
      <c r="O26" s="98">
        <f t="shared" si="3"/>
        <v>34512.941662999998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3307</v>
      </c>
      <c r="D27" s="73">
        <v>876</v>
      </c>
      <c r="E27" s="73">
        <v>1349</v>
      </c>
      <c r="F27" s="95">
        <f>SUM(C27:E27)</f>
        <v>5532</v>
      </c>
      <c r="G27" s="129">
        <f t="shared" si="2"/>
        <v>0.29788379731839965</v>
      </c>
      <c r="H27" s="4">
        <v>1965</v>
      </c>
      <c r="I27">
        <v>510</v>
      </c>
      <c r="J27">
        <v>811</v>
      </c>
      <c r="K27" s="95">
        <f t="shared" si="0"/>
        <v>3286</v>
      </c>
      <c r="L27" s="39">
        <v>1317644.3400000001</v>
      </c>
      <c r="M27" s="39">
        <v>291904.01500000001</v>
      </c>
      <c r="N27" s="39">
        <v>393629.44799999997</v>
      </c>
      <c r="O27" s="98">
        <f t="shared" si="3"/>
        <v>2003177.8029999998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6826</v>
      </c>
      <c r="D28" s="103">
        <f>SUM(D4:D27)</f>
        <v>1948</v>
      </c>
      <c r="E28" s="103">
        <f>SUM(E4:E27)</f>
        <v>9797</v>
      </c>
      <c r="F28" s="104">
        <f>SUM(F4:F27)</f>
        <v>18571</v>
      </c>
      <c r="G28" s="103"/>
      <c r="H28" s="130">
        <f t="shared" ref="H28:O28" si="4">SUM(H4:H27)</f>
        <v>3966</v>
      </c>
      <c r="I28" s="103">
        <f>SUM(I4:I27)</f>
        <v>1118</v>
      </c>
      <c r="J28" s="103">
        <f t="shared" si="4"/>
        <v>6008</v>
      </c>
      <c r="K28" s="104">
        <f t="shared" si="4"/>
        <v>11092</v>
      </c>
      <c r="L28" s="105">
        <f t="shared" si="4"/>
        <v>2724239.1508269999</v>
      </c>
      <c r="M28" s="105">
        <f t="shared" si="4"/>
        <v>651428.33129999996</v>
      </c>
      <c r="N28" s="105">
        <f>SUM(N4:N27)</f>
        <v>2913228.5857700002</v>
      </c>
      <c r="O28" s="106">
        <f t="shared" si="4"/>
        <v>6288896.0678969994</v>
      </c>
    </row>
    <row r="31" spans="1:17" x14ac:dyDescent="0.2">
      <c r="I31" t="s">
        <v>112</v>
      </c>
    </row>
    <row r="32" spans="1:17" x14ac:dyDescent="0.2">
      <c r="D32" t="s">
        <v>112</v>
      </c>
      <c r="J32" t="s">
        <v>112</v>
      </c>
      <c r="P32" t="s">
        <v>112</v>
      </c>
    </row>
    <row r="34" spans="8:13" x14ac:dyDescent="0.2">
      <c r="H34" t="s">
        <v>112</v>
      </c>
    </row>
    <row r="35" spans="8:13" x14ac:dyDescent="0.2">
      <c r="M35" t="s">
        <v>112</v>
      </c>
    </row>
    <row r="38" spans="8:13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Q12" sqref="Q12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135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49</v>
      </c>
      <c r="D4" s="73">
        <v>21</v>
      </c>
      <c r="E4" s="73">
        <v>201</v>
      </c>
      <c r="F4" s="95">
        <f>SUM(C4:E4)</f>
        <v>271</v>
      </c>
      <c r="G4" s="129">
        <f>F4/F$28</f>
        <v>1.4610739702393788E-2</v>
      </c>
      <c r="H4" s="6">
        <v>24</v>
      </c>
      <c r="I4">
        <v>14</v>
      </c>
      <c r="J4">
        <v>115</v>
      </c>
      <c r="K4" s="95">
        <f t="shared" ref="K4:K27" si="0">SUM(H4:J4)</f>
        <v>153</v>
      </c>
      <c r="L4" s="39">
        <v>14618.575800000001</v>
      </c>
      <c r="M4" s="39">
        <v>6252.52333</v>
      </c>
      <c r="N4" s="39">
        <v>41365.588300000003</v>
      </c>
      <c r="O4" s="98">
        <f>SUM(L4:N4)</f>
        <v>62236.687430000005</v>
      </c>
      <c r="P4" s="128"/>
      <c r="Q4" s="122"/>
    </row>
    <row r="5" spans="1:21" x14ac:dyDescent="0.2">
      <c r="A5" s="4">
        <v>2</v>
      </c>
      <c r="B5" s="15" t="s">
        <v>5</v>
      </c>
      <c r="C5" s="73">
        <v>82</v>
      </c>
      <c r="D5" s="73">
        <v>53</v>
      </c>
      <c r="E5" s="73">
        <v>282</v>
      </c>
      <c r="F5" s="95">
        <f t="shared" ref="F5:F26" si="1">SUM(C5:E5)</f>
        <v>417</v>
      </c>
      <c r="G5" s="129">
        <f t="shared" ref="G5:G27" si="2">F5/F$28</f>
        <v>2.2482208324347639E-2</v>
      </c>
      <c r="H5" s="4">
        <v>43</v>
      </c>
      <c r="I5">
        <v>24</v>
      </c>
      <c r="J5">
        <v>165</v>
      </c>
      <c r="K5" s="95">
        <f t="shared" si="0"/>
        <v>232</v>
      </c>
      <c r="L5" s="39">
        <v>32684.881700000002</v>
      </c>
      <c r="M5" s="39">
        <v>17300.443299999999</v>
      </c>
      <c r="N5" s="39">
        <v>80669.506699999998</v>
      </c>
      <c r="O5" s="98">
        <f t="shared" ref="O5:O27" si="3">SUM(L5:N5)</f>
        <v>130654.8317</v>
      </c>
      <c r="P5" s="128"/>
      <c r="Q5" s="122"/>
    </row>
    <row r="6" spans="1:21" x14ac:dyDescent="0.2">
      <c r="A6" s="4">
        <v>3</v>
      </c>
      <c r="B6" s="15" t="s">
        <v>6</v>
      </c>
      <c r="C6" s="73">
        <v>790</v>
      </c>
      <c r="D6" s="73">
        <v>294</v>
      </c>
      <c r="E6" s="73">
        <v>1738</v>
      </c>
      <c r="F6" s="95">
        <f t="shared" si="1"/>
        <v>2822</v>
      </c>
      <c r="G6" s="129">
        <f t="shared" si="2"/>
        <v>0.15214578391201208</v>
      </c>
      <c r="H6" s="4">
        <v>464</v>
      </c>
      <c r="I6">
        <v>158</v>
      </c>
      <c r="J6">
        <v>1079</v>
      </c>
      <c r="K6" s="95">
        <f t="shared" si="0"/>
        <v>1701</v>
      </c>
      <c r="L6" s="39">
        <v>352879.62699999998</v>
      </c>
      <c r="M6" s="39">
        <v>112066.197</v>
      </c>
      <c r="N6" s="39">
        <v>596787.08900000004</v>
      </c>
      <c r="O6" s="98">
        <f t="shared" si="3"/>
        <v>1061732.9129999999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22</v>
      </c>
      <c r="D7" s="73">
        <v>11</v>
      </c>
      <c r="E7" s="73">
        <v>172</v>
      </c>
      <c r="F7" s="95">
        <f t="shared" si="1"/>
        <v>205</v>
      </c>
      <c r="G7" s="129">
        <f t="shared" si="2"/>
        <v>1.1052404571921502E-2</v>
      </c>
      <c r="H7" s="4">
        <v>13</v>
      </c>
      <c r="I7">
        <v>7</v>
      </c>
      <c r="J7">
        <v>101</v>
      </c>
      <c r="K7" s="95">
        <f t="shared" si="0"/>
        <v>121</v>
      </c>
      <c r="L7" s="39">
        <v>7727.8175000000001</v>
      </c>
      <c r="M7" s="39">
        <v>4265.96083</v>
      </c>
      <c r="N7" s="39">
        <v>48457.044999999998</v>
      </c>
      <c r="O7" s="98">
        <f t="shared" si="3"/>
        <v>60450.823329999999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20</v>
      </c>
      <c r="D8" s="73">
        <v>9</v>
      </c>
      <c r="E8" s="73">
        <v>145</v>
      </c>
      <c r="F8" s="95">
        <f t="shared" si="1"/>
        <v>174</v>
      </c>
      <c r="G8" s="129">
        <f t="shared" si="2"/>
        <v>9.3810653439723966E-3</v>
      </c>
      <c r="H8" s="4">
        <v>13</v>
      </c>
      <c r="I8">
        <v>8</v>
      </c>
      <c r="J8">
        <v>94</v>
      </c>
      <c r="K8" s="95">
        <f t="shared" si="0"/>
        <v>115</v>
      </c>
      <c r="L8" s="39">
        <v>4678.1583300000002</v>
      </c>
      <c r="M8" s="39">
        <v>2577.9</v>
      </c>
      <c r="N8" s="39">
        <v>28991.375800000002</v>
      </c>
      <c r="O8" s="98">
        <f t="shared" si="3"/>
        <v>36247.434130000001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28</v>
      </c>
      <c r="D9" s="73">
        <v>19</v>
      </c>
      <c r="E9" s="73">
        <v>283</v>
      </c>
      <c r="F9" s="95">
        <f t="shared" si="1"/>
        <v>330</v>
      </c>
      <c r="G9" s="129">
        <f t="shared" si="2"/>
        <v>1.7791675652361439E-2</v>
      </c>
      <c r="H9" s="4">
        <v>20</v>
      </c>
      <c r="I9">
        <v>12</v>
      </c>
      <c r="J9">
        <v>190</v>
      </c>
      <c r="K9" s="95">
        <f t="shared" si="0"/>
        <v>222</v>
      </c>
      <c r="L9" s="39">
        <v>12459.2325</v>
      </c>
      <c r="M9" s="39">
        <v>7494.7816700000003</v>
      </c>
      <c r="N9" s="39">
        <v>92906.200800000006</v>
      </c>
      <c r="O9" s="98">
        <f t="shared" si="3"/>
        <v>112860.21497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77</v>
      </c>
      <c r="D10" s="73">
        <v>36</v>
      </c>
      <c r="E10" s="73">
        <v>165</v>
      </c>
      <c r="F10" s="95">
        <f t="shared" si="1"/>
        <v>278</v>
      </c>
      <c r="G10" s="129">
        <f t="shared" si="2"/>
        <v>1.4988138882898426E-2</v>
      </c>
      <c r="H10" s="4">
        <v>48</v>
      </c>
      <c r="I10">
        <v>19</v>
      </c>
      <c r="J10">
        <v>100</v>
      </c>
      <c r="K10" s="95">
        <f t="shared" si="0"/>
        <v>167</v>
      </c>
      <c r="L10" s="39">
        <v>23266.9342</v>
      </c>
      <c r="M10" s="39">
        <v>10813.898300000001</v>
      </c>
      <c r="N10" s="39">
        <v>41935.919999999998</v>
      </c>
      <c r="O10" s="98">
        <f t="shared" si="3"/>
        <v>76016.752500000002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134</v>
      </c>
      <c r="D11" s="73">
        <v>11</v>
      </c>
      <c r="E11" s="73">
        <v>343</v>
      </c>
      <c r="F11" s="95">
        <f t="shared" si="1"/>
        <v>488</v>
      </c>
      <c r="G11" s="129">
        <f t="shared" si="2"/>
        <v>2.6310114298037524E-2</v>
      </c>
      <c r="H11" s="4">
        <v>80</v>
      </c>
      <c r="I11">
        <v>7</v>
      </c>
      <c r="J11">
        <v>240</v>
      </c>
      <c r="K11" s="95">
        <f t="shared" si="0"/>
        <v>327</v>
      </c>
      <c r="L11" s="39">
        <v>52237.184999999998</v>
      </c>
      <c r="M11" s="39">
        <v>3398.8608300000001</v>
      </c>
      <c r="N11" s="39">
        <v>113902.00199999999</v>
      </c>
      <c r="O11" s="98">
        <f t="shared" si="3"/>
        <v>169538.04783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23</v>
      </c>
      <c r="D12" s="73">
        <v>20</v>
      </c>
      <c r="E12" s="73">
        <v>180</v>
      </c>
      <c r="F12" s="95">
        <f t="shared" si="1"/>
        <v>223</v>
      </c>
      <c r="G12" s="129">
        <f t="shared" si="2"/>
        <v>1.2022859607504852E-2</v>
      </c>
      <c r="H12" s="4">
        <v>13</v>
      </c>
      <c r="I12">
        <v>11</v>
      </c>
      <c r="J12">
        <v>117</v>
      </c>
      <c r="K12" s="95">
        <f t="shared" si="0"/>
        <v>141</v>
      </c>
      <c r="L12" s="39">
        <v>6822.27</v>
      </c>
      <c r="M12" s="39">
        <v>4407.8233300000002</v>
      </c>
      <c r="N12" s="39">
        <v>42440.0383</v>
      </c>
      <c r="O12" s="98">
        <f t="shared" si="3"/>
        <v>53670.131630000003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59</v>
      </c>
      <c r="D13" s="73">
        <v>25</v>
      </c>
      <c r="E13" s="73">
        <v>231</v>
      </c>
      <c r="F13" s="95">
        <f t="shared" si="1"/>
        <v>315</v>
      </c>
      <c r="G13" s="129">
        <f t="shared" si="2"/>
        <v>1.6982963122708649E-2</v>
      </c>
      <c r="H13" s="4">
        <v>35</v>
      </c>
      <c r="I13">
        <v>18</v>
      </c>
      <c r="J13">
        <v>137</v>
      </c>
      <c r="K13" s="95">
        <f t="shared" si="0"/>
        <v>190</v>
      </c>
      <c r="L13" s="39">
        <v>19967.447499999998</v>
      </c>
      <c r="M13" s="39">
        <v>7917.0541700000003</v>
      </c>
      <c r="N13" s="39">
        <v>59195.185799999999</v>
      </c>
      <c r="O13" s="98">
        <f t="shared" si="3"/>
        <v>87079.687470000004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3</v>
      </c>
      <c r="D14" s="73">
        <v>0</v>
      </c>
      <c r="E14" s="73">
        <v>22</v>
      </c>
      <c r="F14" s="95">
        <f t="shared" si="1"/>
        <v>25</v>
      </c>
      <c r="G14" s="129">
        <f t="shared" si="2"/>
        <v>1.3478542160879879E-3</v>
      </c>
      <c r="H14" s="4">
        <v>2</v>
      </c>
      <c r="I14">
        <v>0</v>
      </c>
      <c r="J14">
        <v>15</v>
      </c>
      <c r="K14" s="95">
        <f t="shared" si="0"/>
        <v>17</v>
      </c>
      <c r="L14" s="39">
        <v>829.746667</v>
      </c>
      <c r="M14" s="39">
        <v>0</v>
      </c>
      <c r="N14" s="39">
        <v>3114.94083</v>
      </c>
      <c r="O14" s="98">
        <f t="shared" si="3"/>
        <v>3944.6874969999999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110</v>
      </c>
      <c r="D15" s="73">
        <v>69</v>
      </c>
      <c r="E15" s="73">
        <v>389</v>
      </c>
      <c r="F15" s="95">
        <f t="shared" si="1"/>
        <v>568</v>
      </c>
      <c r="G15" s="129">
        <f t="shared" si="2"/>
        <v>3.0623247789519085E-2</v>
      </c>
      <c r="H15" s="4">
        <v>61</v>
      </c>
      <c r="I15">
        <v>39</v>
      </c>
      <c r="J15">
        <v>238</v>
      </c>
      <c r="K15" s="95">
        <f t="shared" si="0"/>
        <v>338</v>
      </c>
      <c r="L15" s="39">
        <v>42205.4208</v>
      </c>
      <c r="M15" s="39">
        <v>20417.1067</v>
      </c>
      <c r="N15" s="39">
        <v>105772.897</v>
      </c>
      <c r="O15" s="98">
        <f t="shared" si="3"/>
        <v>168395.42449999999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208</v>
      </c>
      <c r="D16" s="73">
        <v>44</v>
      </c>
      <c r="E16" s="73">
        <v>497</v>
      </c>
      <c r="F16" s="95">
        <f t="shared" si="1"/>
        <v>749</v>
      </c>
      <c r="G16" s="129">
        <f t="shared" si="2"/>
        <v>4.0381712313996121E-2</v>
      </c>
      <c r="H16" s="4">
        <v>119</v>
      </c>
      <c r="I16">
        <v>25</v>
      </c>
      <c r="J16">
        <v>292</v>
      </c>
      <c r="K16" s="95">
        <f t="shared" si="0"/>
        <v>436</v>
      </c>
      <c r="L16" s="39">
        <v>110774.853</v>
      </c>
      <c r="M16" s="39">
        <v>21787.447499999998</v>
      </c>
      <c r="N16" s="39">
        <v>220938.04399999999</v>
      </c>
      <c r="O16" s="98">
        <f t="shared" si="3"/>
        <v>353500.34450000001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5</v>
      </c>
      <c r="D17" s="73">
        <v>15</v>
      </c>
      <c r="E17" s="73">
        <v>48</v>
      </c>
      <c r="F17" s="95">
        <f t="shared" si="1"/>
        <v>68</v>
      </c>
      <c r="G17" s="129">
        <f t="shared" si="2"/>
        <v>3.666163467759327E-3</v>
      </c>
      <c r="H17" s="4">
        <v>4</v>
      </c>
      <c r="I17">
        <v>10</v>
      </c>
      <c r="J17">
        <v>28</v>
      </c>
      <c r="K17" s="95">
        <f t="shared" si="0"/>
        <v>42</v>
      </c>
      <c r="L17" s="39">
        <v>1957.16083</v>
      </c>
      <c r="M17" s="39">
        <v>3691.0466700000002</v>
      </c>
      <c r="N17" s="39">
        <v>9951.83583</v>
      </c>
      <c r="O17" s="98">
        <f t="shared" si="3"/>
        <v>15600.04333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396</v>
      </c>
      <c r="D18" s="73">
        <v>107</v>
      </c>
      <c r="E18" s="73">
        <v>900</v>
      </c>
      <c r="F18" s="95">
        <f t="shared" si="1"/>
        <v>1403</v>
      </c>
      <c r="G18" s="129">
        <f t="shared" si="2"/>
        <v>7.5641578606857884E-2</v>
      </c>
      <c r="H18" s="4">
        <v>227</v>
      </c>
      <c r="I18">
        <v>59</v>
      </c>
      <c r="J18">
        <v>535</v>
      </c>
      <c r="K18" s="95">
        <f t="shared" si="0"/>
        <v>821</v>
      </c>
      <c r="L18" s="39">
        <v>214112.70800000001</v>
      </c>
      <c r="M18" s="39">
        <v>45879.318299999999</v>
      </c>
      <c r="N18" s="39">
        <v>329743.00699999998</v>
      </c>
      <c r="O18" s="98">
        <f t="shared" si="3"/>
        <v>589735.03330000001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1024</v>
      </c>
      <c r="D19" s="73">
        <v>207</v>
      </c>
      <c r="E19" s="73">
        <v>1708</v>
      </c>
      <c r="F19" s="95">
        <f t="shared" si="1"/>
        <v>2939</v>
      </c>
      <c r="G19" s="129">
        <f t="shared" si="2"/>
        <v>0.15845374164330386</v>
      </c>
      <c r="H19" s="4">
        <v>591</v>
      </c>
      <c r="I19">
        <v>122</v>
      </c>
      <c r="J19">
        <v>1019</v>
      </c>
      <c r="K19" s="95">
        <f t="shared" si="0"/>
        <v>1732</v>
      </c>
      <c r="L19" s="39">
        <v>474152.59700000001</v>
      </c>
      <c r="M19" s="39">
        <v>77425.844200000007</v>
      </c>
      <c r="N19" s="39">
        <v>583006.18999999994</v>
      </c>
      <c r="O19" s="98">
        <f t="shared" si="3"/>
        <v>1134584.6311999999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20</v>
      </c>
      <c r="D20" s="73">
        <v>5</v>
      </c>
      <c r="E20" s="73">
        <v>39</v>
      </c>
      <c r="F20" s="95">
        <f t="shared" si="1"/>
        <v>64</v>
      </c>
      <c r="G20" s="129">
        <f t="shared" si="2"/>
        <v>3.4505067931852491E-3</v>
      </c>
      <c r="H20" s="4">
        <v>12</v>
      </c>
      <c r="I20">
        <v>3</v>
      </c>
      <c r="J20">
        <v>26</v>
      </c>
      <c r="K20" s="95">
        <f t="shared" si="0"/>
        <v>41</v>
      </c>
      <c r="L20" s="39">
        <v>7052.1966700000003</v>
      </c>
      <c r="M20" s="39">
        <v>1209.9533300000001</v>
      </c>
      <c r="N20" s="39">
        <v>8793.3733300000004</v>
      </c>
      <c r="O20" s="98">
        <f t="shared" si="3"/>
        <v>17055.52333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73</v>
      </c>
      <c r="D21" s="73">
        <v>41</v>
      </c>
      <c r="E21" s="73">
        <v>134</v>
      </c>
      <c r="F21" s="95">
        <f t="shared" si="1"/>
        <v>248</v>
      </c>
      <c r="G21" s="129">
        <f t="shared" si="2"/>
        <v>1.3370713823592841E-2</v>
      </c>
      <c r="H21" s="4">
        <v>38</v>
      </c>
      <c r="I21">
        <v>19</v>
      </c>
      <c r="J21">
        <v>78</v>
      </c>
      <c r="K21" s="95">
        <f t="shared" si="0"/>
        <v>135</v>
      </c>
      <c r="L21" s="39">
        <v>19759.2958</v>
      </c>
      <c r="M21" s="39">
        <v>11483.1167</v>
      </c>
      <c r="N21" s="39">
        <v>27217.7425</v>
      </c>
      <c r="O21" s="98">
        <f t="shared" si="3"/>
        <v>58460.154999999999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84</v>
      </c>
      <c r="D22" s="73">
        <v>26</v>
      </c>
      <c r="E22" s="73">
        <v>191</v>
      </c>
      <c r="F22" s="95">
        <f t="shared" si="1"/>
        <v>301</v>
      </c>
      <c r="G22" s="129">
        <f t="shared" si="2"/>
        <v>1.6228164761699373E-2</v>
      </c>
      <c r="H22" s="4">
        <v>41</v>
      </c>
      <c r="I22">
        <v>13</v>
      </c>
      <c r="J22">
        <v>111</v>
      </c>
      <c r="K22" s="95">
        <f t="shared" si="0"/>
        <v>165</v>
      </c>
      <c r="L22" s="39">
        <v>25105.025799999999</v>
      </c>
      <c r="M22" s="39">
        <v>6755.4716699999999</v>
      </c>
      <c r="N22" s="39">
        <v>45629.165800000002</v>
      </c>
      <c r="O22" s="98">
        <f t="shared" si="3"/>
        <v>77489.663270000005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3</v>
      </c>
      <c r="D23" s="73">
        <v>6</v>
      </c>
      <c r="E23" s="73">
        <v>130</v>
      </c>
      <c r="F23" s="95">
        <f t="shared" si="1"/>
        <v>139</v>
      </c>
      <c r="G23" s="129">
        <f t="shared" si="2"/>
        <v>7.494069441449213E-3</v>
      </c>
      <c r="H23" s="4">
        <v>2</v>
      </c>
      <c r="I23">
        <v>3</v>
      </c>
      <c r="J23">
        <v>93</v>
      </c>
      <c r="K23" s="95">
        <f t="shared" si="0"/>
        <v>98</v>
      </c>
      <c r="L23" s="39">
        <v>878.58333300000004</v>
      </c>
      <c r="M23" s="39">
        <v>1877.6008300000001</v>
      </c>
      <c r="N23" s="39">
        <v>32977.327499999999</v>
      </c>
      <c r="O23" s="98">
        <f t="shared" si="3"/>
        <v>35733.511662999997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81</v>
      </c>
      <c r="D24" s="73">
        <v>38</v>
      </c>
      <c r="E24" s="73">
        <v>277</v>
      </c>
      <c r="F24" s="95">
        <f t="shared" si="1"/>
        <v>396</v>
      </c>
      <c r="G24" s="129">
        <f t="shared" si="2"/>
        <v>2.1350010782833728E-2</v>
      </c>
      <c r="H24" s="4">
        <v>41</v>
      </c>
      <c r="I24">
        <v>21</v>
      </c>
      <c r="J24">
        <v>172</v>
      </c>
      <c r="K24" s="95">
        <f t="shared" si="0"/>
        <v>234</v>
      </c>
      <c r="L24" s="39">
        <v>23291.482499999998</v>
      </c>
      <c r="M24" s="39">
        <v>9277.2441699999999</v>
      </c>
      <c r="N24" s="39">
        <v>58477.434200000003</v>
      </c>
      <c r="O24" s="98">
        <f t="shared" si="3"/>
        <v>91046.160869999992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82</v>
      </c>
      <c r="D25" s="73">
        <v>26</v>
      </c>
      <c r="E25" s="73">
        <v>360</v>
      </c>
      <c r="F25" s="95">
        <f t="shared" si="1"/>
        <v>468</v>
      </c>
      <c r="G25" s="129">
        <f t="shared" si="2"/>
        <v>2.5231830925167134E-2</v>
      </c>
      <c r="H25" s="4">
        <v>41</v>
      </c>
      <c r="I25">
        <v>18</v>
      </c>
      <c r="J25">
        <v>231</v>
      </c>
      <c r="K25" s="95">
        <f t="shared" si="0"/>
        <v>290</v>
      </c>
      <c r="L25" s="39">
        <v>25411.7392</v>
      </c>
      <c r="M25" s="39">
        <v>5401.6191699999999</v>
      </c>
      <c r="N25" s="39">
        <v>75817.798299999995</v>
      </c>
      <c r="O25" s="98">
        <f t="shared" si="3"/>
        <v>106631.15667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0</v>
      </c>
      <c r="D26" s="73">
        <v>6</v>
      </c>
      <c r="E26" s="73">
        <v>139</v>
      </c>
      <c r="F26" s="95">
        <f t="shared" si="1"/>
        <v>145</v>
      </c>
      <c r="G26" s="129">
        <f t="shared" si="2"/>
        <v>7.8175544533103294E-3</v>
      </c>
      <c r="H26" s="4">
        <v>0</v>
      </c>
      <c r="I26">
        <v>3</v>
      </c>
      <c r="J26">
        <v>89</v>
      </c>
      <c r="K26" s="95">
        <f t="shared" si="0"/>
        <v>92</v>
      </c>
      <c r="L26" s="39">
        <v>0</v>
      </c>
      <c r="M26" s="39">
        <v>1838.1566700000001</v>
      </c>
      <c r="N26" s="39">
        <v>30743.3642</v>
      </c>
      <c r="O26" s="98">
        <f t="shared" si="3"/>
        <v>32581.52087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3238</v>
      </c>
      <c r="D27" s="73">
        <v>851</v>
      </c>
      <c r="E27" s="73">
        <v>1423</v>
      </c>
      <c r="F27" s="95">
        <f>SUM(C27:E27)</f>
        <v>5512</v>
      </c>
      <c r="G27" s="129">
        <f t="shared" si="2"/>
        <v>0.29717489756307958</v>
      </c>
      <c r="H27" s="4">
        <v>1927</v>
      </c>
      <c r="I27">
        <v>496</v>
      </c>
      <c r="J27">
        <v>863</v>
      </c>
      <c r="K27" s="95">
        <f t="shared" si="0"/>
        <v>3286</v>
      </c>
      <c r="L27" s="39">
        <v>1352420.52</v>
      </c>
      <c r="M27" s="39">
        <v>293142.2</v>
      </c>
      <c r="N27" s="39">
        <v>444733.14199999999</v>
      </c>
      <c r="O27" s="98">
        <f t="shared" si="3"/>
        <v>2090295.862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6611</v>
      </c>
      <c r="D28" s="103">
        <f>SUM(D4:D27)</f>
        <v>1940</v>
      </c>
      <c r="E28" s="103">
        <f>SUM(E4:E27)</f>
        <v>9997</v>
      </c>
      <c r="F28" s="104">
        <f>SUM(F4:F27)</f>
        <v>18548</v>
      </c>
      <c r="G28" s="103"/>
      <c r="H28" s="130">
        <f t="shared" ref="H28:O28" si="4">SUM(H4:H27)</f>
        <v>3859</v>
      </c>
      <c r="I28" s="103">
        <f>SUM(I4:I27)</f>
        <v>1109</v>
      </c>
      <c r="J28" s="103">
        <f t="shared" si="4"/>
        <v>6128</v>
      </c>
      <c r="K28" s="104">
        <f t="shared" si="4"/>
        <v>11096</v>
      </c>
      <c r="L28" s="105">
        <f t="shared" si="4"/>
        <v>2825293.4591299999</v>
      </c>
      <c r="M28" s="105">
        <f t="shared" si="4"/>
        <v>676681.56867000007</v>
      </c>
      <c r="N28" s="105">
        <f>SUM(N4:N27)</f>
        <v>3123566.2141900007</v>
      </c>
      <c r="O28" s="106">
        <f t="shared" si="4"/>
        <v>6625541.2419899991</v>
      </c>
    </row>
    <row r="31" spans="1:17" x14ac:dyDescent="0.2">
      <c r="I31" t="s">
        <v>112</v>
      </c>
    </row>
    <row r="32" spans="1:17" x14ac:dyDescent="0.2">
      <c r="D32" t="s">
        <v>112</v>
      </c>
      <c r="J32" t="s">
        <v>112</v>
      </c>
      <c r="P32" t="s">
        <v>112</v>
      </c>
    </row>
    <row r="34" spans="8:13" x14ac:dyDescent="0.2">
      <c r="H34" t="s">
        <v>112</v>
      </c>
    </row>
    <row r="35" spans="8:13" x14ac:dyDescent="0.2">
      <c r="M35" t="s">
        <v>112</v>
      </c>
    </row>
    <row r="38" spans="8:13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D6" sqref="D6"/>
    </sheetView>
  </sheetViews>
  <sheetFormatPr defaultRowHeight="15" x14ac:dyDescent="0.2"/>
  <cols>
    <col min="1" max="1" width="4.109375" customWidth="1"/>
    <col min="2" max="2" width="11" customWidth="1"/>
    <col min="3" max="3" width="6.44140625" customWidth="1"/>
    <col min="4" max="4" width="6.88671875" customWidth="1"/>
    <col min="5" max="5" width="7.5546875" customWidth="1"/>
    <col min="6" max="6" width="7.6640625" customWidth="1"/>
    <col min="7" max="7" width="7.77734375" customWidth="1"/>
    <col min="8" max="8" width="6.88671875" customWidth="1"/>
    <col min="9" max="9" width="7.33203125" customWidth="1"/>
    <col min="10" max="10" width="7.88671875" customWidth="1"/>
    <col min="11" max="11" width="11.109375" customWidth="1"/>
    <col min="12" max="12" width="11.6640625" customWidth="1"/>
    <col min="13" max="13" width="12" customWidth="1"/>
    <col min="14" max="14" width="11.44140625" customWidth="1"/>
  </cols>
  <sheetData>
    <row r="1" spans="1:14" ht="15.75" x14ac:dyDescent="0.25">
      <c r="D1" s="13" t="s">
        <v>42</v>
      </c>
    </row>
    <row r="2" spans="1:14" ht="15.75" x14ac:dyDescent="0.25">
      <c r="C2" s="12" t="s">
        <v>33</v>
      </c>
      <c r="D2" s="2"/>
      <c r="E2" s="2"/>
      <c r="F2" s="3"/>
      <c r="G2" s="12" t="s">
        <v>32</v>
      </c>
      <c r="H2" s="2"/>
      <c r="I2" s="2"/>
      <c r="J2" s="3"/>
      <c r="K2" s="12" t="s">
        <v>31</v>
      </c>
      <c r="L2" s="2"/>
      <c r="M2" s="2"/>
      <c r="N2" s="3"/>
    </row>
    <row r="3" spans="1:14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64" t="s">
        <v>0</v>
      </c>
      <c r="H3" s="34" t="s">
        <v>1</v>
      </c>
      <c r="I3" s="34" t="s">
        <v>2</v>
      </c>
      <c r="J3" s="35" t="s">
        <v>3</v>
      </c>
      <c r="K3" s="64" t="s">
        <v>0</v>
      </c>
      <c r="L3" s="34" t="s">
        <v>1</v>
      </c>
      <c r="M3" s="34" t="s">
        <v>2</v>
      </c>
      <c r="N3" s="35" t="s">
        <v>3</v>
      </c>
    </row>
    <row r="4" spans="1:14" x14ac:dyDescent="0.2">
      <c r="A4" s="4">
        <v>1</v>
      </c>
      <c r="B4" s="15" t="s">
        <v>4</v>
      </c>
      <c r="C4">
        <v>38</v>
      </c>
      <c r="D4">
        <v>22</v>
      </c>
      <c r="E4">
        <v>430</v>
      </c>
      <c r="F4" s="22">
        <f t="shared" ref="F4:F27" si="0">SUM(C4:E4)</f>
        <v>490</v>
      </c>
      <c r="G4" s="6">
        <v>20</v>
      </c>
      <c r="H4" s="21">
        <v>14</v>
      </c>
      <c r="I4" s="21">
        <v>252</v>
      </c>
      <c r="J4" s="7">
        <f t="shared" ref="J4:J27" si="1">SUM(G4:I4)</f>
        <v>286</v>
      </c>
      <c r="K4" s="65">
        <v>8488.8916666666664</v>
      </c>
      <c r="L4" s="65">
        <v>5055.0716666666667</v>
      </c>
      <c r="M4" s="65">
        <v>84304.425833333327</v>
      </c>
      <c r="N4" s="58">
        <f t="shared" ref="N4:N27" si="2">SUM(K4:M4)</f>
        <v>97848.38916666666</v>
      </c>
    </row>
    <row r="5" spans="1:14" x14ac:dyDescent="0.2">
      <c r="A5" s="4">
        <v>2</v>
      </c>
      <c r="B5" s="15" t="s">
        <v>5</v>
      </c>
      <c r="C5">
        <v>128</v>
      </c>
      <c r="D5">
        <v>59</v>
      </c>
      <c r="E5">
        <v>706</v>
      </c>
      <c r="F5" s="22">
        <f t="shared" si="0"/>
        <v>893</v>
      </c>
      <c r="G5" s="4">
        <v>72</v>
      </c>
      <c r="H5" s="18">
        <v>28</v>
      </c>
      <c r="I5" s="18">
        <v>408</v>
      </c>
      <c r="J5" s="22">
        <f t="shared" si="1"/>
        <v>508</v>
      </c>
      <c r="K5" s="49">
        <v>44028.215833333328</v>
      </c>
      <c r="L5" s="49">
        <v>14219.280833333332</v>
      </c>
      <c r="M5" s="49">
        <v>194617.81083333332</v>
      </c>
      <c r="N5" s="44">
        <f t="shared" si="2"/>
        <v>252865.3075</v>
      </c>
    </row>
    <row r="6" spans="1:14" x14ac:dyDescent="0.2">
      <c r="A6" s="4">
        <v>3</v>
      </c>
      <c r="B6" s="15" t="s">
        <v>6</v>
      </c>
      <c r="C6">
        <v>402</v>
      </c>
      <c r="D6">
        <v>175</v>
      </c>
      <c r="E6">
        <v>2614</v>
      </c>
      <c r="F6" s="22">
        <f t="shared" si="0"/>
        <v>3191</v>
      </c>
      <c r="G6" s="4">
        <v>237</v>
      </c>
      <c r="H6" s="18">
        <v>101</v>
      </c>
      <c r="I6" s="18">
        <v>1608</v>
      </c>
      <c r="J6" s="22">
        <f t="shared" si="1"/>
        <v>1946</v>
      </c>
      <c r="K6" s="49">
        <v>160995.9325</v>
      </c>
      <c r="L6" s="49">
        <v>71391.85083333333</v>
      </c>
      <c r="M6" s="49">
        <v>865644.6825</v>
      </c>
      <c r="N6" s="44">
        <f t="shared" si="2"/>
        <v>1098032.4658333333</v>
      </c>
    </row>
    <row r="7" spans="1:14" x14ac:dyDescent="0.2">
      <c r="A7" s="4">
        <v>4</v>
      </c>
      <c r="B7" s="15" t="s">
        <v>7</v>
      </c>
      <c r="C7">
        <v>47</v>
      </c>
      <c r="D7">
        <v>2</v>
      </c>
      <c r="E7">
        <v>341</v>
      </c>
      <c r="F7" s="22">
        <f t="shared" si="0"/>
        <v>390</v>
      </c>
      <c r="G7" s="4">
        <v>28</v>
      </c>
      <c r="H7" s="18">
        <v>2</v>
      </c>
      <c r="I7" s="18">
        <v>200</v>
      </c>
      <c r="J7" s="22">
        <f t="shared" si="1"/>
        <v>230</v>
      </c>
      <c r="K7" s="49">
        <v>15488.730833333335</v>
      </c>
      <c r="L7" s="49">
        <v>1000.1766666666667</v>
      </c>
      <c r="M7" s="49">
        <v>96370.289166666669</v>
      </c>
      <c r="N7" s="44">
        <f t="shared" si="2"/>
        <v>112859.19666666667</v>
      </c>
    </row>
    <row r="8" spans="1:14" x14ac:dyDescent="0.2">
      <c r="A8" s="4">
        <v>5</v>
      </c>
      <c r="B8" s="15" t="s">
        <v>8</v>
      </c>
      <c r="C8">
        <v>22</v>
      </c>
      <c r="D8">
        <v>4</v>
      </c>
      <c r="E8">
        <v>178</v>
      </c>
      <c r="F8" s="22">
        <f t="shared" si="0"/>
        <v>204</v>
      </c>
      <c r="G8" s="4">
        <v>9</v>
      </c>
      <c r="H8" s="18">
        <v>3</v>
      </c>
      <c r="I8" s="18">
        <v>103</v>
      </c>
      <c r="J8" s="22">
        <f t="shared" si="1"/>
        <v>115</v>
      </c>
      <c r="K8" s="49">
        <v>4483.8841666666667</v>
      </c>
      <c r="L8" s="49">
        <v>1878.0233333333333</v>
      </c>
      <c r="M8" s="49">
        <v>37057.258333333331</v>
      </c>
      <c r="N8" s="44">
        <f t="shared" si="2"/>
        <v>43419.165833333333</v>
      </c>
    </row>
    <row r="9" spans="1:14" x14ac:dyDescent="0.2">
      <c r="A9" s="4">
        <v>6</v>
      </c>
      <c r="B9" s="15" t="s">
        <v>9</v>
      </c>
      <c r="C9">
        <v>24</v>
      </c>
      <c r="D9">
        <v>24</v>
      </c>
      <c r="E9">
        <v>439</v>
      </c>
      <c r="F9" s="22">
        <f t="shared" si="0"/>
        <v>487</v>
      </c>
      <c r="G9" s="4">
        <v>15</v>
      </c>
      <c r="H9" s="18">
        <v>11</v>
      </c>
      <c r="I9" s="18">
        <v>287</v>
      </c>
      <c r="J9" s="22">
        <f t="shared" si="1"/>
        <v>313</v>
      </c>
      <c r="K9" s="49">
        <v>10114</v>
      </c>
      <c r="L9" s="49">
        <v>5571.2258333333339</v>
      </c>
      <c r="M9" s="49">
        <v>125775.58500000001</v>
      </c>
      <c r="N9" s="44">
        <f t="shared" si="2"/>
        <v>141460.81083333335</v>
      </c>
    </row>
    <row r="10" spans="1:14" x14ac:dyDescent="0.2">
      <c r="A10" s="4">
        <v>7</v>
      </c>
      <c r="B10" s="15" t="s">
        <v>10</v>
      </c>
      <c r="C10">
        <v>41</v>
      </c>
      <c r="D10">
        <v>29</v>
      </c>
      <c r="E10">
        <v>314</v>
      </c>
      <c r="F10" s="22">
        <f t="shared" si="0"/>
        <v>384</v>
      </c>
      <c r="G10" s="4">
        <v>24</v>
      </c>
      <c r="H10" s="18">
        <v>15</v>
      </c>
      <c r="I10" s="18">
        <v>176</v>
      </c>
      <c r="J10" s="22">
        <f t="shared" si="1"/>
        <v>215</v>
      </c>
      <c r="K10" s="49">
        <v>13460.904166666667</v>
      </c>
      <c r="L10" s="49">
        <v>9158.9333333333325</v>
      </c>
      <c r="M10" s="49">
        <v>72597.47083333334</v>
      </c>
      <c r="N10" s="44">
        <f t="shared" si="2"/>
        <v>95217.308333333349</v>
      </c>
    </row>
    <row r="11" spans="1:14" x14ac:dyDescent="0.2">
      <c r="A11" s="4">
        <v>8</v>
      </c>
      <c r="B11" s="15" t="s">
        <v>11</v>
      </c>
      <c r="C11">
        <v>29</v>
      </c>
      <c r="D11">
        <v>6</v>
      </c>
      <c r="E11">
        <v>500</v>
      </c>
      <c r="F11" s="22">
        <f t="shared" si="0"/>
        <v>535</v>
      </c>
      <c r="G11" s="4">
        <v>11</v>
      </c>
      <c r="H11" s="18">
        <v>4</v>
      </c>
      <c r="I11" s="18">
        <v>307</v>
      </c>
      <c r="J11" s="22">
        <f t="shared" si="1"/>
        <v>322</v>
      </c>
      <c r="K11" s="49">
        <v>9963.2541666666675</v>
      </c>
      <c r="L11" s="49">
        <v>1920.1866666666667</v>
      </c>
      <c r="M11" s="49">
        <v>158475.25416666668</v>
      </c>
      <c r="N11" s="44">
        <f t="shared" si="2"/>
        <v>170358.69500000001</v>
      </c>
    </row>
    <row r="12" spans="1:14" x14ac:dyDescent="0.2">
      <c r="A12" s="4">
        <v>9</v>
      </c>
      <c r="B12" s="15" t="s">
        <v>12</v>
      </c>
      <c r="C12">
        <v>16</v>
      </c>
      <c r="D12">
        <v>25</v>
      </c>
      <c r="E12">
        <v>277</v>
      </c>
      <c r="F12" s="22">
        <f t="shared" si="0"/>
        <v>318</v>
      </c>
      <c r="G12" s="4">
        <v>9</v>
      </c>
      <c r="H12" s="18">
        <v>13</v>
      </c>
      <c r="I12" s="18">
        <v>187</v>
      </c>
      <c r="J12" s="22">
        <f t="shared" si="1"/>
        <v>209</v>
      </c>
      <c r="K12" s="49">
        <v>3175.5966666666668</v>
      </c>
      <c r="L12" s="49">
        <v>5524.3175000000001</v>
      </c>
      <c r="M12" s="49">
        <v>70910.439166666663</v>
      </c>
      <c r="N12" s="44">
        <f t="shared" si="2"/>
        <v>79610.353333333333</v>
      </c>
    </row>
    <row r="13" spans="1:14" x14ac:dyDescent="0.2">
      <c r="A13" s="4">
        <v>10</v>
      </c>
      <c r="B13" s="15" t="s">
        <v>13</v>
      </c>
      <c r="C13">
        <v>82</v>
      </c>
      <c r="D13">
        <v>24</v>
      </c>
      <c r="E13">
        <v>485</v>
      </c>
      <c r="F13" s="22">
        <f t="shared" si="0"/>
        <v>591</v>
      </c>
      <c r="G13" s="4">
        <v>47</v>
      </c>
      <c r="H13" s="18">
        <v>16</v>
      </c>
      <c r="I13" s="18">
        <v>303</v>
      </c>
      <c r="J13" s="22">
        <f t="shared" si="1"/>
        <v>366</v>
      </c>
      <c r="K13" s="49">
        <v>31704.757500000003</v>
      </c>
      <c r="L13" s="49">
        <v>7728.001666666667</v>
      </c>
      <c r="M13" s="49">
        <v>134597.51499999998</v>
      </c>
      <c r="N13" s="44">
        <f t="shared" si="2"/>
        <v>174030.27416666667</v>
      </c>
    </row>
    <row r="14" spans="1:14" x14ac:dyDescent="0.2">
      <c r="A14" s="4">
        <v>11</v>
      </c>
      <c r="B14" s="15" t="s">
        <v>14</v>
      </c>
      <c r="C14">
        <v>3</v>
      </c>
      <c r="D14">
        <v>2</v>
      </c>
      <c r="E14">
        <v>95</v>
      </c>
      <c r="F14" s="22">
        <f t="shared" si="0"/>
        <v>100</v>
      </c>
      <c r="G14" s="4">
        <v>2</v>
      </c>
      <c r="H14" s="18">
        <v>1</v>
      </c>
      <c r="I14" s="18">
        <v>58</v>
      </c>
      <c r="J14" s="22">
        <f t="shared" si="1"/>
        <v>61</v>
      </c>
      <c r="K14" s="49">
        <v>818.89166666666654</v>
      </c>
      <c r="L14" s="49">
        <v>467.45833333333331</v>
      </c>
      <c r="M14" s="49">
        <v>12522.618333333334</v>
      </c>
      <c r="N14" s="44">
        <f t="shared" si="2"/>
        <v>13808.968333333334</v>
      </c>
    </row>
    <row r="15" spans="1:14" x14ac:dyDescent="0.2">
      <c r="A15" s="4">
        <v>12</v>
      </c>
      <c r="B15" s="15" t="s">
        <v>15</v>
      </c>
      <c r="C15">
        <v>165</v>
      </c>
      <c r="D15">
        <v>50</v>
      </c>
      <c r="E15">
        <v>791</v>
      </c>
      <c r="F15" s="22">
        <f t="shared" si="0"/>
        <v>1006</v>
      </c>
      <c r="G15" s="4">
        <v>92</v>
      </c>
      <c r="H15" s="18">
        <v>25</v>
      </c>
      <c r="I15" s="18">
        <v>476</v>
      </c>
      <c r="J15" s="22">
        <f t="shared" si="1"/>
        <v>593</v>
      </c>
      <c r="K15" s="49">
        <v>64559.885000000002</v>
      </c>
      <c r="L15" s="49">
        <v>14143.555833333334</v>
      </c>
      <c r="M15" s="49">
        <v>230552.12916666668</v>
      </c>
      <c r="N15" s="44">
        <f t="shared" si="2"/>
        <v>309255.57</v>
      </c>
    </row>
    <row r="16" spans="1:14" x14ac:dyDescent="0.2">
      <c r="A16" s="4">
        <v>13</v>
      </c>
      <c r="B16" s="15" t="s">
        <v>16</v>
      </c>
      <c r="C16">
        <v>107</v>
      </c>
      <c r="D16">
        <v>60</v>
      </c>
      <c r="E16">
        <v>459</v>
      </c>
      <c r="F16" s="22">
        <f t="shared" si="0"/>
        <v>626</v>
      </c>
      <c r="G16" s="4">
        <v>61</v>
      </c>
      <c r="H16" s="18">
        <v>28</v>
      </c>
      <c r="I16" s="18">
        <v>271</v>
      </c>
      <c r="J16" s="22">
        <f t="shared" si="1"/>
        <v>360</v>
      </c>
      <c r="K16" s="49">
        <v>59149.27416666667</v>
      </c>
      <c r="L16" s="49">
        <v>27412.32</v>
      </c>
      <c r="M16" s="49">
        <v>182790.04249999998</v>
      </c>
      <c r="N16" s="44">
        <f t="shared" si="2"/>
        <v>269351.63666666666</v>
      </c>
    </row>
    <row r="17" spans="1:14" x14ac:dyDescent="0.2">
      <c r="A17" s="4">
        <v>14</v>
      </c>
      <c r="B17" s="15" t="s">
        <v>17</v>
      </c>
      <c r="C17">
        <v>5</v>
      </c>
      <c r="D17">
        <v>7</v>
      </c>
      <c r="E17">
        <v>91</v>
      </c>
      <c r="F17" s="22">
        <f t="shared" si="0"/>
        <v>103</v>
      </c>
      <c r="G17" s="4">
        <v>3</v>
      </c>
      <c r="H17" s="18">
        <v>6</v>
      </c>
      <c r="I17" s="18">
        <v>53</v>
      </c>
      <c r="J17" s="22">
        <f t="shared" si="1"/>
        <v>62</v>
      </c>
      <c r="K17" s="49">
        <v>972.01</v>
      </c>
      <c r="L17" s="49">
        <v>2294.6733333333332</v>
      </c>
      <c r="M17" s="49">
        <v>16617.986666666668</v>
      </c>
      <c r="N17" s="44">
        <f t="shared" si="2"/>
        <v>19884.670000000002</v>
      </c>
    </row>
    <row r="18" spans="1:14" x14ac:dyDescent="0.2">
      <c r="A18" s="4">
        <v>15</v>
      </c>
      <c r="B18" s="15" t="s">
        <v>18</v>
      </c>
      <c r="C18">
        <v>211</v>
      </c>
      <c r="D18">
        <v>100</v>
      </c>
      <c r="E18">
        <v>1194</v>
      </c>
      <c r="F18" s="22">
        <f t="shared" si="0"/>
        <v>1505</v>
      </c>
      <c r="G18" s="4">
        <v>109</v>
      </c>
      <c r="H18" s="18">
        <v>51</v>
      </c>
      <c r="I18" s="18">
        <v>720</v>
      </c>
      <c r="J18" s="22">
        <f t="shared" si="1"/>
        <v>880</v>
      </c>
      <c r="K18" s="49">
        <v>110678.52250000001</v>
      </c>
      <c r="L18" s="49">
        <v>37813.739166666666</v>
      </c>
      <c r="M18" s="49">
        <v>424306.01416666666</v>
      </c>
      <c r="N18" s="44">
        <f t="shared" si="2"/>
        <v>572798.27583333338</v>
      </c>
    </row>
    <row r="19" spans="1:14" x14ac:dyDescent="0.2">
      <c r="A19" s="4">
        <v>16</v>
      </c>
      <c r="B19" s="15" t="s">
        <v>19</v>
      </c>
      <c r="C19">
        <v>940</v>
      </c>
      <c r="D19">
        <v>105</v>
      </c>
      <c r="E19">
        <v>2954</v>
      </c>
      <c r="F19" s="22">
        <f t="shared" si="0"/>
        <v>3999</v>
      </c>
      <c r="G19" s="4">
        <v>548</v>
      </c>
      <c r="H19" s="18">
        <v>52</v>
      </c>
      <c r="I19" s="18">
        <v>1729</v>
      </c>
      <c r="J19" s="22">
        <f t="shared" si="1"/>
        <v>2329</v>
      </c>
      <c r="K19" s="49">
        <v>435927.23416666663</v>
      </c>
      <c r="L19" s="49">
        <v>39880.609166666669</v>
      </c>
      <c r="M19" s="49">
        <v>959551.37416666665</v>
      </c>
      <c r="N19" s="44">
        <f t="shared" si="2"/>
        <v>1435359.2175</v>
      </c>
    </row>
    <row r="20" spans="1:14" x14ac:dyDescent="0.2">
      <c r="A20" s="4">
        <v>17</v>
      </c>
      <c r="B20" s="15" t="s">
        <v>20</v>
      </c>
      <c r="C20">
        <v>12</v>
      </c>
      <c r="D20">
        <v>13</v>
      </c>
      <c r="E20">
        <v>142</v>
      </c>
      <c r="F20" s="22">
        <f t="shared" si="0"/>
        <v>167</v>
      </c>
      <c r="G20" s="4">
        <v>6</v>
      </c>
      <c r="H20" s="18">
        <v>8</v>
      </c>
      <c r="I20" s="18">
        <v>94</v>
      </c>
      <c r="J20" s="22">
        <f t="shared" si="1"/>
        <v>108</v>
      </c>
      <c r="K20" s="49">
        <v>3710.3408333333332</v>
      </c>
      <c r="L20" s="49">
        <v>3537.2458333333338</v>
      </c>
      <c r="M20" s="49">
        <v>32672.412500000002</v>
      </c>
      <c r="N20" s="44">
        <f t="shared" si="2"/>
        <v>39919.999166666668</v>
      </c>
    </row>
    <row r="21" spans="1:14" x14ac:dyDescent="0.2">
      <c r="A21" s="4">
        <v>18</v>
      </c>
      <c r="B21" s="15" t="s">
        <v>21</v>
      </c>
      <c r="C21">
        <v>49</v>
      </c>
      <c r="D21">
        <v>22</v>
      </c>
      <c r="E21">
        <v>329</v>
      </c>
      <c r="F21" s="22">
        <f t="shared" si="0"/>
        <v>400</v>
      </c>
      <c r="G21" s="4">
        <v>26</v>
      </c>
      <c r="H21" s="18">
        <v>15</v>
      </c>
      <c r="I21" s="18">
        <v>171</v>
      </c>
      <c r="J21" s="22">
        <f t="shared" si="1"/>
        <v>212</v>
      </c>
      <c r="K21" s="49">
        <v>15935.14</v>
      </c>
      <c r="L21" s="49">
        <v>4309.4891666666663</v>
      </c>
      <c r="M21" s="49">
        <v>61617.5625</v>
      </c>
      <c r="N21" s="44">
        <f t="shared" si="2"/>
        <v>81862.191666666666</v>
      </c>
    </row>
    <row r="22" spans="1:14" x14ac:dyDescent="0.2">
      <c r="A22" s="4">
        <v>19</v>
      </c>
      <c r="B22" s="15" t="s">
        <v>22</v>
      </c>
      <c r="C22">
        <v>24</v>
      </c>
      <c r="D22">
        <v>3</v>
      </c>
      <c r="E22">
        <v>266</v>
      </c>
      <c r="F22" s="22">
        <f t="shared" si="0"/>
        <v>293</v>
      </c>
      <c r="G22" s="4">
        <v>13</v>
      </c>
      <c r="H22" s="18">
        <v>1</v>
      </c>
      <c r="I22" s="18">
        <v>157</v>
      </c>
      <c r="J22" s="22">
        <f t="shared" si="1"/>
        <v>171</v>
      </c>
      <c r="K22" s="49">
        <v>7402.07</v>
      </c>
      <c r="L22" s="49">
        <v>267.97333333333336</v>
      </c>
      <c r="M22" s="49">
        <v>55952.41166666666</v>
      </c>
      <c r="N22" s="44">
        <f t="shared" si="2"/>
        <v>63622.454999999994</v>
      </c>
    </row>
    <row r="23" spans="1:14" x14ac:dyDescent="0.2">
      <c r="A23" s="4">
        <v>20</v>
      </c>
      <c r="B23" s="16" t="s">
        <v>23</v>
      </c>
      <c r="C23">
        <v>3</v>
      </c>
      <c r="D23">
        <v>5</v>
      </c>
      <c r="E23">
        <v>153</v>
      </c>
      <c r="F23" s="22">
        <f t="shared" si="0"/>
        <v>161</v>
      </c>
      <c r="G23" s="4">
        <v>2</v>
      </c>
      <c r="H23" s="18">
        <v>4</v>
      </c>
      <c r="I23" s="18">
        <v>114</v>
      </c>
      <c r="J23" s="22">
        <f t="shared" si="1"/>
        <v>120</v>
      </c>
      <c r="K23" s="49">
        <v>618.08500000000004</v>
      </c>
      <c r="L23" s="49">
        <v>1440.9525000000001</v>
      </c>
      <c r="M23" s="49">
        <v>40917.954999999994</v>
      </c>
      <c r="N23" s="44">
        <f t="shared" si="2"/>
        <v>42976.992499999993</v>
      </c>
    </row>
    <row r="24" spans="1:14" x14ac:dyDescent="0.2">
      <c r="A24" s="4">
        <v>21</v>
      </c>
      <c r="B24" s="16" t="s">
        <v>24</v>
      </c>
      <c r="C24">
        <v>52</v>
      </c>
      <c r="D24">
        <v>21</v>
      </c>
      <c r="E24">
        <v>738</v>
      </c>
      <c r="F24" s="22">
        <f t="shared" si="0"/>
        <v>811</v>
      </c>
      <c r="G24" s="4">
        <v>27</v>
      </c>
      <c r="H24" s="18">
        <v>12</v>
      </c>
      <c r="I24" s="18">
        <v>415</v>
      </c>
      <c r="J24" s="22">
        <f t="shared" si="1"/>
        <v>454</v>
      </c>
      <c r="K24" s="49">
        <v>14423.695</v>
      </c>
      <c r="L24" s="49">
        <v>5531.4891666666663</v>
      </c>
      <c r="M24" s="49">
        <v>172394.33250000002</v>
      </c>
      <c r="N24" s="44">
        <f t="shared" si="2"/>
        <v>192349.51666666669</v>
      </c>
    </row>
    <row r="25" spans="1:14" x14ac:dyDescent="0.2">
      <c r="A25" s="4">
        <v>22</v>
      </c>
      <c r="B25" s="15" t="s">
        <v>25</v>
      </c>
      <c r="C25">
        <v>108</v>
      </c>
      <c r="D25">
        <v>30</v>
      </c>
      <c r="E25">
        <v>637</v>
      </c>
      <c r="F25" s="22">
        <f t="shared" si="0"/>
        <v>775</v>
      </c>
      <c r="G25" s="4">
        <v>56</v>
      </c>
      <c r="H25" s="18">
        <v>17</v>
      </c>
      <c r="I25" s="18">
        <v>411</v>
      </c>
      <c r="J25" s="22">
        <f t="shared" si="1"/>
        <v>484</v>
      </c>
      <c r="K25" s="49">
        <v>23820.398333333334</v>
      </c>
      <c r="L25" s="49">
        <v>7926.8258333333333</v>
      </c>
      <c r="M25" s="49">
        <v>149250.70333333334</v>
      </c>
      <c r="N25" s="44">
        <f t="shared" si="2"/>
        <v>180997.92749999999</v>
      </c>
    </row>
    <row r="26" spans="1:14" x14ac:dyDescent="0.2">
      <c r="A26" s="4">
        <v>23</v>
      </c>
      <c r="B26" s="15" t="s">
        <v>26</v>
      </c>
      <c r="C26">
        <v>4</v>
      </c>
      <c r="D26">
        <v>3</v>
      </c>
      <c r="E26">
        <v>196</v>
      </c>
      <c r="F26" s="22">
        <f t="shared" si="0"/>
        <v>203</v>
      </c>
      <c r="G26" s="4">
        <v>2</v>
      </c>
      <c r="H26" s="18">
        <v>2</v>
      </c>
      <c r="I26" s="18">
        <v>128</v>
      </c>
      <c r="J26" s="22">
        <f t="shared" si="1"/>
        <v>132</v>
      </c>
      <c r="K26" s="49">
        <v>775.84</v>
      </c>
      <c r="L26" s="49">
        <v>695.7166666666667</v>
      </c>
      <c r="M26" s="49">
        <v>39544.645833333336</v>
      </c>
      <c r="N26" s="44">
        <f t="shared" si="2"/>
        <v>41016.202499999999</v>
      </c>
    </row>
    <row r="27" spans="1:14" x14ac:dyDescent="0.2">
      <c r="A27" s="4">
        <v>30</v>
      </c>
      <c r="B27" s="15" t="s">
        <v>27</v>
      </c>
      <c r="C27">
        <v>2493</v>
      </c>
      <c r="D27">
        <v>453</v>
      </c>
      <c r="E27">
        <v>4040</v>
      </c>
      <c r="F27" s="22">
        <f t="shared" si="0"/>
        <v>6986</v>
      </c>
      <c r="G27" s="5">
        <v>1431</v>
      </c>
      <c r="H27" s="66">
        <v>273</v>
      </c>
      <c r="I27" s="66">
        <v>2348</v>
      </c>
      <c r="J27" s="67">
        <f t="shared" si="1"/>
        <v>4052</v>
      </c>
      <c r="K27" s="49">
        <v>987103.74749999994</v>
      </c>
      <c r="L27" s="49">
        <v>153770.99833333332</v>
      </c>
      <c r="M27" s="49">
        <v>1231951.4241666666</v>
      </c>
      <c r="N27" s="44">
        <f t="shared" si="2"/>
        <v>2372826.17</v>
      </c>
    </row>
    <row r="28" spans="1:14" x14ac:dyDescent="0.2">
      <c r="A28" s="1"/>
      <c r="B28" s="27" t="s">
        <v>3</v>
      </c>
      <c r="C28" s="50">
        <f t="shared" ref="C28:N28" si="3">SUM(C4:C27)</f>
        <v>5005</v>
      </c>
      <c r="D28" s="27">
        <f t="shared" si="3"/>
        <v>1244</v>
      </c>
      <c r="E28" s="27">
        <f t="shared" si="3"/>
        <v>18369</v>
      </c>
      <c r="F28" s="28">
        <f t="shared" si="3"/>
        <v>24618</v>
      </c>
      <c r="G28" s="50">
        <f t="shared" si="3"/>
        <v>2850</v>
      </c>
      <c r="H28" s="27">
        <f t="shared" si="3"/>
        <v>702</v>
      </c>
      <c r="I28" s="27">
        <f t="shared" si="3"/>
        <v>10976</v>
      </c>
      <c r="J28" s="28">
        <f t="shared" si="3"/>
        <v>14528</v>
      </c>
      <c r="K28" s="47">
        <f t="shared" si="3"/>
        <v>2027799.3016666663</v>
      </c>
      <c r="L28" s="47">
        <f t="shared" si="3"/>
        <v>422940.11499999999</v>
      </c>
      <c r="M28" s="47">
        <f t="shared" si="3"/>
        <v>5450992.3433333328</v>
      </c>
      <c r="N28" s="48">
        <f t="shared" si="3"/>
        <v>7901731.7599999988</v>
      </c>
    </row>
    <row r="29" spans="1:14" x14ac:dyDescent="0.2">
      <c r="N29" s="49"/>
    </row>
    <row r="30" spans="1:14" x14ac:dyDescent="0.2">
      <c r="N30" s="49"/>
    </row>
    <row r="31" spans="1:14" x14ac:dyDescent="0.2">
      <c r="N31" s="49"/>
    </row>
  </sheetData>
  <phoneticPr fontId="2" type="noConversion"/>
  <pageMargins left="0.75" right="0.75" top="1" bottom="1" header="0.5" footer="0.5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pane xSplit="2" ySplit="3" topLeftCell="J4" activePane="bottomRight" state="frozen"/>
      <selection pane="topRight" activeCell="C1" sqref="C1"/>
      <selection pane="bottomLeft" activeCell="A4" sqref="A4"/>
      <selection pane="bottomRight" activeCell="O34" sqref="O34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136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49</v>
      </c>
      <c r="D4" s="73">
        <v>22</v>
      </c>
      <c r="E4" s="73">
        <v>200</v>
      </c>
      <c r="F4" s="95">
        <f>SUM(C4:E4)</f>
        <v>271</v>
      </c>
      <c r="G4" s="129">
        <f>F4/F$28</f>
        <v>1.5352368003625652E-2</v>
      </c>
      <c r="H4" s="6">
        <v>25</v>
      </c>
      <c r="I4">
        <v>14</v>
      </c>
      <c r="J4">
        <v>116</v>
      </c>
      <c r="K4" s="95">
        <f t="shared" ref="K4:K27" si="0">SUM(H4:J4)</f>
        <v>155</v>
      </c>
      <c r="L4" s="39">
        <v>14193.3567</v>
      </c>
      <c r="M4" s="39">
        <v>7078.6516700000002</v>
      </c>
      <c r="N4" s="39">
        <v>39461.326699999998</v>
      </c>
      <c r="O4" s="98">
        <f>SUM(L4:N4)</f>
        <v>60733.335070000001</v>
      </c>
      <c r="P4" s="128"/>
      <c r="Q4" s="122"/>
    </row>
    <row r="5" spans="1:21" x14ac:dyDescent="0.2">
      <c r="A5" s="4">
        <v>2</v>
      </c>
      <c r="B5" s="15" t="s">
        <v>5</v>
      </c>
      <c r="C5" s="73">
        <v>74</v>
      </c>
      <c r="D5" s="73">
        <v>60</v>
      </c>
      <c r="E5" s="73">
        <v>273</v>
      </c>
      <c r="F5" s="95">
        <f t="shared" ref="F5:F25" si="1">SUM(C5:E5)</f>
        <v>407</v>
      </c>
      <c r="G5" s="129">
        <f t="shared" ref="G5:G27" si="2">F5/F$28</f>
        <v>2.3056877407659188E-2</v>
      </c>
      <c r="H5" s="4">
        <v>41</v>
      </c>
      <c r="I5">
        <v>28</v>
      </c>
      <c r="J5">
        <v>160</v>
      </c>
      <c r="K5" s="95">
        <f t="shared" si="0"/>
        <v>229</v>
      </c>
      <c r="L5" s="39">
        <v>27775.258300000001</v>
      </c>
      <c r="M5" s="39">
        <v>20019.349999999999</v>
      </c>
      <c r="N5" s="39">
        <v>76623.473299999998</v>
      </c>
      <c r="O5" s="98">
        <f t="shared" ref="O5:O27" si="3">SUM(L5:N5)</f>
        <v>124418.0816</v>
      </c>
      <c r="P5" s="128"/>
      <c r="Q5" s="122"/>
    </row>
    <row r="6" spans="1:21" x14ac:dyDescent="0.2">
      <c r="A6" s="4">
        <v>3</v>
      </c>
      <c r="B6" s="15" t="s">
        <v>6</v>
      </c>
      <c r="C6" s="73">
        <v>662</v>
      </c>
      <c r="D6" s="73">
        <v>304</v>
      </c>
      <c r="E6" s="73">
        <v>1663</v>
      </c>
      <c r="F6" s="95">
        <f t="shared" si="1"/>
        <v>2629</v>
      </c>
      <c r="G6" s="129">
        <f t="shared" si="2"/>
        <v>0.14893496487650124</v>
      </c>
      <c r="H6" s="4">
        <v>383</v>
      </c>
      <c r="I6">
        <v>164</v>
      </c>
      <c r="J6">
        <v>1040</v>
      </c>
      <c r="K6" s="95">
        <f t="shared" si="0"/>
        <v>1587</v>
      </c>
      <c r="L6" s="39">
        <v>307490.43</v>
      </c>
      <c r="M6" s="39">
        <v>121566.933</v>
      </c>
      <c r="N6" s="39">
        <v>582293.99600000004</v>
      </c>
      <c r="O6" s="98">
        <f t="shared" si="3"/>
        <v>1011351.3590000001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22</v>
      </c>
      <c r="D7" s="73">
        <v>8</v>
      </c>
      <c r="E7" s="73">
        <v>163</v>
      </c>
      <c r="F7" s="95">
        <f t="shared" si="1"/>
        <v>193</v>
      </c>
      <c r="G7" s="129">
        <f t="shared" si="2"/>
        <v>1.0933605257194652E-2</v>
      </c>
      <c r="H7" s="4">
        <v>14</v>
      </c>
      <c r="I7">
        <v>6</v>
      </c>
      <c r="J7">
        <v>96</v>
      </c>
      <c r="K7" s="95">
        <f t="shared" si="0"/>
        <v>116</v>
      </c>
      <c r="L7" s="39">
        <v>8280.3933300000008</v>
      </c>
      <c r="M7" s="39">
        <v>2806.0608299999999</v>
      </c>
      <c r="N7" s="39">
        <v>46579.736700000001</v>
      </c>
      <c r="O7" s="98">
        <f t="shared" si="3"/>
        <v>57666.190860000002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25</v>
      </c>
      <c r="D8" s="73">
        <v>9</v>
      </c>
      <c r="E8" s="73">
        <v>139</v>
      </c>
      <c r="F8" s="95">
        <f t="shared" si="1"/>
        <v>173</v>
      </c>
      <c r="G8" s="129">
        <f t="shared" si="2"/>
        <v>9.800589168366191E-3</v>
      </c>
      <c r="H8" s="4">
        <v>14</v>
      </c>
      <c r="I8">
        <v>8</v>
      </c>
      <c r="J8">
        <v>94</v>
      </c>
      <c r="K8" s="95">
        <f t="shared" si="0"/>
        <v>116</v>
      </c>
      <c r="L8" s="39">
        <v>6642.5558300000002</v>
      </c>
      <c r="M8" s="39">
        <v>2588.51667</v>
      </c>
      <c r="N8" s="39">
        <v>29095.787499999999</v>
      </c>
      <c r="O8" s="98">
        <f t="shared" si="3"/>
        <v>38326.86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22</v>
      </c>
      <c r="D9" s="73">
        <v>26</v>
      </c>
      <c r="E9" s="73">
        <v>278</v>
      </c>
      <c r="F9" s="95">
        <f t="shared" si="1"/>
        <v>326</v>
      </c>
      <c r="G9" s="129">
        <f t="shared" si="2"/>
        <v>1.8468162247903919E-2</v>
      </c>
      <c r="H9" s="4">
        <v>16</v>
      </c>
      <c r="I9">
        <v>15</v>
      </c>
      <c r="J9">
        <v>182</v>
      </c>
      <c r="K9" s="95">
        <f t="shared" si="0"/>
        <v>213</v>
      </c>
      <c r="L9" s="39">
        <v>10532.816699999999</v>
      </c>
      <c r="M9" s="39">
        <v>9266.5949999999993</v>
      </c>
      <c r="N9" s="39">
        <v>93582.872499999998</v>
      </c>
      <c r="O9" s="98">
        <f t="shared" si="3"/>
        <v>113382.28419999999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61</v>
      </c>
      <c r="D10" s="73">
        <v>33</v>
      </c>
      <c r="E10" s="73">
        <v>155</v>
      </c>
      <c r="F10" s="95">
        <f t="shared" si="1"/>
        <v>249</v>
      </c>
      <c r="G10" s="129">
        <f t="shared" si="2"/>
        <v>1.4106050305914344E-2</v>
      </c>
      <c r="H10" s="4">
        <v>42</v>
      </c>
      <c r="I10">
        <v>17</v>
      </c>
      <c r="J10">
        <v>94</v>
      </c>
      <c r="K10" s="95">
        <f t="shared" si="0"/>
        <v>153</v>
      </c>
      <c r="L10" s="39">
        <v>21711.841700000001</v>
      </c>
      <c r="M10" s="39">
        <v>11104.1775</v>
      </c>
      <c r="N10" s="39">
        <v>39730.069199999998</v>
      </c>
      <c r="O10" s="98">
        <f t="shared" si="3"/>
        <v>72546.088400000008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121</v>
      </c>
      <c r="D11" s="73">
        <v>18</v>
      </c>
      <c r="E11" s="73">
        <v>321</v>
      </c>
      <c r="F11" s="95">
        <f t="shared" si="1"/>
        <v>460</v>
      </c>
      <c r="G11" s="129">
        <f t="shared" si="2"/>
        <v>2.605937004305461E-2</v>
      </c>
      <c r="H11" s="4">
        <v>72</v>
      </c>
      <c r="I11">
        <v>10</v>
      </c>
      <c r="J11">
        <v>227</v>
      </c>
      <c r="K11" s="95">
        <f t="shared" si="0"/>
        <v>309</v>
      </c>
      <c r="L11" s="39">
        <v>51661.707499999997</v>
      </c>
      <c r="M11" s="39">
        <v>5297.9008299999996</v>
      </c>
      <c r="N11" s="39">
        <v>109905.542</v>
      </c>
      <c r="O11" s="98">
        <f t="shared" si="3"/>
        <v>166865.15033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17</v>
      </c>
      <c r="D12" s="73">
        <v>15</v>
      </c>
      <c r="E12" s="73">
        <v>181</v>
      </c>
      <c r="F12" s="95">
        <f t="shared" si="1"/>
        <v>213</v>
      </c>
      <c r="G12" s="129">
        <f t="shared" si="2"/>
        <v>1.2066621346023114E-2</v>
      </c>
      <c r="H12" s="4">
        <v>9</v>
      </c>
      <c r="I12">
        <v>11</v>
      </c>
      <c r="J12">
        <v>116</v>
      </c>
      <c r="K12" s="95">
        <f t="shared" si="0"/>
        <v>136</v>
      </c>
      <c r="L12" s="39">
        <v>5621.6549999999997</v>
      </c>
      <c r="M12" s="39">
        <v>3455.7683299999999</v>
      </c>
      <c r="N12" s="39">
        <v>45251.125800000002</v>
      </c>
      <c r="O12" s="98">
        <f t="shared" si="3"/>
        <v>54328.549129999999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51</v>
      </c>
      <c r="D13" s="73">
        <v>22</v>
      </c>
      <c r="E13" s="73">
        <v>229</v>
      </c>
      <c r="F13" s="95">
        <f t="shared" si="1"/>
        <v>302</v>
      </c>
      <c r="G13" s="129">
        <f t="shared" si="2"/>
        <v>1.7108542941309767E-2</v>
      </c>
      <c r="H13" s="4">
        <v>30</v>
      </c>
      <c r="I13">
        <v>16</v>
      </c>
      <c r="J13">
        <v>136</v>
      </c>
      <c r="K13" s="95">
        <f t="shared" si="0"/>
        <v>182</v>
      </c>
      <c r="L13" s="39">
        <v>19236.8367</v>
      </c>
      <c r="M13" s="39">
        <v>6297.8175000000001</v>
      </c>
      <c r="N13" s="39">
        <v>58472.396699999998</v>
      </c>
      <c r="O13" s="98">
        <f t="shared" si="3"/>
        <v>84007.050900000002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3</v>
      </c>
      <c r="D14" s="73">
        <v>0</v>
      </c>
      <c r="E14" s="73">
        <v>16</v>
      </c>
      <c r="F14" s="95">
        <f t="shared" si="1"/>
        <v>19</v>
      </c>
      <c r="G14" s="129">
        <f t="shared" si="2"/>
        <v>1.0763652843870384E-3</v>
      </c>
      <c r="H14" s="4">
        <v>2</v>
      </c>
      <c r="I14">
        <v>0</v>
      </c>
      <c r="J14">
        <v>12</v>
      </c>
      <c r="K14" s="95">
        <f t="shared" si="0"/>
        <v>14</v>
      </c>
      <c r="L14" s="39">
        <v>891.20416699999998</v>
      </c>
      <c r="M14" s="39">
        <v>0</v>
      </c>
      <c r="N14" s="39">
        <v>2641.2641699999999</v>
      </c>
      <c r="O14" s="98">
        <f t="shared" si="3"/>
        <v>3532.4683369999998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90</v>
      </c>
      <c r="D15" s="73">
        <v>69</v>
      </c>
      <c r="E15" s="73">
        <v>378</v>
      </c>
      <c r="F15" s="95">
        <f t="shared" si="1"/>
        <v>537</v>
      </c>
      <c r="G15" s="129">
        <f t="shared" si="2"/>
        <v>3.0421481985044189E-2</v>
      </c>
      <c r="H15" s="4">
        <v>49</v>
      </c>
      <c r="I15">
        <v>37</v>
      </c>
      <c r="J15">
        <v>231</v>
      </c>
      <c r="K15" s="95">
        <f t="shared" si="0"/>
        <v>317</v>
      </c>
      <c r="L15" s="39">
        <v>38381.113299999997</v>
      </c>
      <c r="M15" s="39">
        <v>20102.517500000002</v>
      </c>
      <c r="N15" s="39">
        <v>106469.285</v>
      </c>
      <c r="O15" s="98">
        <f t="shared" si="3"/>
        <v>164952.91580000002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176</v>
      </c>
      <c r="D16" s="73">
        <v>45</v>
      </c>
      <c r="E16" s="73">
        <v>498</v>
      </c>
      <c r="F16" s="95">
        <f t="shared" si="1"/>
        <v>719</v>
      </c>
      <c r="G16" s="129">
        <f t="shared" si="2"/>
        <v>4.0731928393383188E-2</v>
      </c>
      <c r="H16" s="4">
        <v>103</v>
      </c>
      <c r="I16">
        <v>24</v>
      </c>
      <c r="J16">
        <v>283</v>
      </c>
      <c r="K16" s="95">
        <f t="shared" si="0"/>
        <v>410</v>
      </c>
      <c r="L16" s="39">
        <v>103508.58900000001</v>
      </c>
      <c r="M16" s="39">
        <v>21176.967499999999</v>
      </c>
      <c r="N16" s="39">
        <v>229153.04800000001</v>
      </c>
      <c r="O16" s="98">
        <f t="shared" si="3"/>
        <v>353838.60450000002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8</v>
      </c>
      <c r="D17" s="73">
        <v>16</v>
      </c>
      <c r="E17" s="73">
        <v>44</v>
      </c>
      <c r="F17" s="95">
        <f t="shared" si="1"/>
        <v>68</v>
      </c>
      <c r="G17" s="129">
        <f t="shared" si="2"/>
        <v>3.8522547020167688E-3</v>
      </c>
      <c r="H17" s="4">
        <v>4</v>
      </c>
      <c r="I17">
        <v>11</v>
      </c>
      <c r="J17">
        <v>27</v>
      </c>
      <c r="K17" s="95">
        <f t="shared" si="0"/>
        <v>42</v>
      </c>
      <c r="L17" s="39">
        <v>1756.21333</v>
      </c>
      <c r="M17" s="39">
        <v>4096.9066700000003</v>
      </c>
      <c r="N17" s="39">
        <v>9757.6266699999996</v>
      </c>
      <c r="O17" s="98">
        <f t="shared" si="3"/>
        <v>15610.74667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381</v>
      </c>
      <c r="D18" s="73">
        <v>93</v>
      </c>
      <c r="E18" s="73">
        <v>854</v>
      </c>
      <c r="F18" s="95">
        <f t="shared" si="1"/>
        <v>1328</v>
      </c>
      <c r="G18" s="129">
        <f t="shared" si="2"/>
        <v>7.5232268298209837E-2</v>
      </c>
      <c r="H18" s="4">
        <v>211</v>
      </c>
      <c r="I18">
        <v>54</v>
      </c>
      <c r="J18">
        <v>511</v>
      </c>
      <c r="K18" s="95">
        <f t="shared" si="0"/>
        <v>776</v>
      </c>
      <c r="L18" s="39">
        <v>214200.82699999999</v>
      </c>
      <c r="M18" s="39">
        <v>39394.224999999999</v>
      </c>
      <c r="N18" s="39">
        <v>330333.66200000001</v>
      </c>
      <c r="O18" s="98">
        <f t="shared" si="3"/>
        <v>583928.71400000004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938</v>
      </c>
      <c r="D19" s="73">
        <v>215</v>
      </c>
      <c r="E19" s="73">
        <v>1643</v>
      </c>
      <c r="F19" s="95">
        <f t="shared" si="1"/>
        <v>2796</v>
      </c>
      <c r="G19" s="129">
        <f t="shared" si="2"/>
        <v>0.15839564921821889</v>
      </c>
      <c r="H19" s="4">
        <v>542</v>
      </c>
      <c r="I19">
        <v>125</v>
      </c>
      <c r="J19">
        <v>978</v>
      </c>
      <c r="K19" s="95">
        <f t="shared" si="0"/>
        <v>1645</v>
      </c>
      <c r="L19" s="39">
        <v>456190.22600000002</v>
      </c>
      <c r="M19" s="39">
        <v>85696.487500000003</v>
      </c>
      <c r="N19" s="39">
        <v>601398.32999999996</v>
      </c>
      <c r="O19" s="98">
        <f t="shared" si="3"/>
        <v>1143285.0435000001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20</v>
      </c>
      <c r="D20" s="73">
        <v>5</v>
      </c>
      <c r="E20" s="73">
        <v>34</v>
      </c>
      <c r="F20" s="95">
        <f t="shared" si="1"/>
        <v>59</v>
      </c>
      <c r="G20" s="129">
        <f t="shared" si="2"/>
        <v>3.3423974620439612E-3</v>
      </c>
      <c r="H20" s="4">
        <v>12</v>
      </c>
      <c r="I20">
        <v>3</v>
      </c>
      <c r="J20">
        <v>23</v>
      </c>
      <c r="K20" s="95">
        <f t="shared" si="0"/>
        <v>38</v>
      </c>
      <c r="L20" s="39">
        <v>6757.4866700000002</v>
      </c>
      <c r="M20" s="39">
        <v>1195.37167</v>
      </c>
      <c r="N20" s="39">
        <v>8097.9816700000001</v>
      </c>
      <c r="O20" s="98">
        <f t="shared" si="3"/>
        <v>16050.84001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71</v>
      </c>
      <c r="D21" s="73">
        <v>45</v>
      </c>
      <c r="E21" s="73">
        <v>134</v>
      </c>
      <c r="F21" s="95">
        <f t="shared" si="1"/>
        <v>250</v>
      </c>
      <c r="G21" s="129">
        <f t="shared" si="2"/>
        <v>1.4162701110355768E-2</v>
      </c>
      <c r="H21" s="4">
        <v>37</v>
      </c>
      <c r="I21">
        <v>19</v>
      </c>
      <c r="J21">
        <v>78</v>
      </c>
      <c r="K21" s="95">
        <f t="shared" si="0"/>
        <v>134</v>
      </c>
      <c r="L21" s="39">
        <v>18743.486700000001</v>
      </c>
      <c r="M21" s="39">
        <v>11508.4233</v>
      </c>
      <c r="N21" s="39">
        <v>27675.9925</v>
      </c>
      <c r="O21" s="98">
        <f t="shared" si="3"/>
        <v>57927.902500000004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86</v>
      </c>
      <c r="D22" s="73">
        <v>21</v>
      </c>
      <c r="E22" s="73">
        <v>189</v>
      </c>
      <c r="F22" s="95">
        <f t="shared" si="1"/>
        <v>296</v>
      </c>
      <c r="G22" s="129">
        <f t="shared" si="2"/>
        <v>1.6768638114661227E-2</v>
      </c>
      <c r="H22" s="4">
        <v>39</v>
      </c>
      <c r="I22">
        <v>12</v>
      </c>
      <c r="J22">
        <v>108</v>
      </c>
      <c r="K22" s="95">
        <f t="shared" si="0"/>
        <v>159</v>
      </c>
      <c r="L22" s="39">
        <v>25393.744999999999</v>
      </c>
      <c r="M22" s="39">
        <v>6107.2916699999996</v>
      </c>
      <c r="N22" s="39">
        <v>44060.445</v>
      </c>
      <c r="O22" s="98">
        <f t="shared" si="3"/>
        <v>75561.481669999994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1</v>
      </c>
      <c r="D23" s="73">
        <v>3</v>
      </c>
      <c r="E23" s="73">
        <v>120</v>
      </c>
      <c r="F23" s="95">
        <f t="shared" si="1"/>
        <v>124</v>
      </c>
      <c r="G23" s="129">
        <f t="shared" si="2"/>
        <v>7.0246997507364605E-3</v>
      </c>
      <c r="H23" s="4">
        <v>1</v>
      </c>
      <c r="I23">
        <v>2</v>
      </c>
      <c r="J23">
        <v>85</v>
      </c>
      <c r="K23" s="95">
        <f t="shared" si="0"/>
        <v>88</v>
      </c>
      <c r="L23" s="39">
        <v>384.36666700000001</v>
      </c>
      <c r="M23" s="39">
        <v>1144.47667</v>
      </c>
      <c r="N23" s="39">
        <v>32856.6008</v>
      </c>
      <c r="O23" s="98">
        <f t="shared" si="3"/>
        <v>34385.444136999999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83</v>
      </c>
      <c r="D24" s="73">
        <v>33</v>
      </c>
      <c r="E24" s="73">
        <v>277</v>
      </c>
      <c r="F24" s="95">
        <f t="shared" si="1"/>
        <v>393</v>
      </c>
      <c r="G24" s="129">
        <f t="shared" si="2"/>
        <v>2.2263766145479265E-2</v>
      </c>
      <c r="H24" s="4">
        <v>41</v>
      </c>
      <c r="I24">
        <v>20</v>
      </c>
      <c r="J24">
        <v>171</v>
      </c>
      <c r="K24" s="95">
        <f t="shared" si="0"/>
        <v>232</v>
      </c>
      <c r="L24" s="39">
        <v>24105.845799999999</v>
      </c>
      <c r="M24" s="39">
        <v>9319.6783300000006</v>
      </c>
      <c r="N24" s="39">
        <v>57889.054199999999</v>
      </c>
      <c r="O24" s="98">
        <f t="shared" si="3"/>
        <v>91314.578329999989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76</v>
      </c>
      <c r="D25" s="73">
        <v>28</v>
      </c>
      <c r="E25" s="73">
        <v>344</v>
      </c>
      <c r="F25" s="95">
        <f t="shared" si="1"/>
        <v>448</v>
      </c>
      <c r="G25" s="129">
        <f t="shared" si="2"/>
        <v>2.5379560389757534E-2</v>
      </c>
      <c r="H25" s="4">
        <v>35</v>
      </c>
      <c r="I25">
        <v>19</v>
      </c>
      <c r="J25">
        <v>222</v>
      </c>
      <c r="K25" s="95">
        <f t="shared" si="0"/>
        <v>276</v>
      </c>
      <c r="L25" s="39">
        <v>21834.236700000001</v>
      </c>
      <c r="M25" s="39">
        <v>6534.8941699999996</v>
      </c>
      <c r="N25" s="39">
        <v>75594.87</v>
      </c>
      <c r="O25" s="98">
        <f t="shared" si="3"/>
        <v>103964.00086999999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1</v>
      </c>
      <c r="D26" s="73">
        <v>6</v>
      </c>
      <c r="E26" s="73">
        <v>132</v>
      </c>
      <c r="F26" s="95">
        <f>SUM(C26:E26)</f>
        <v>139</v>
      </c>
      <c r="G26" s="129">
        <f t="shared" si="2"/>
        <v>7.8744618173578057E-3</v>
      </c>
      <c r="H26" s="4">
        <v>1</v>
      </c>
      <c r="I26">
        <v>3</v>
      </c>
      <c r="J26">
        <v>86</v>
      </c>
      <c r="K26" s="95">
        <f t="shared" si="0"/>
        <v>90</v>
      </c>
      <c r="L26" s="39">
        <v>476.66666700000002</v>
      </c>
      <c r="M26" s="39">
        <v>1838.1566700000001</v>
      </c>
      <c r="N26" s="39">
        <v>29170.9925</v>
      </c>
      <c r="O26" s="98">
        <f t="shared" si="3"/>
        <v>31485.815837000002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3024</v>
      </c>
      <c r="D27" s="73">
        <v>794</v>
      </c>
      <c r="E27" s="73">
        <v>1435</v>
      </c>
      <c r="F27" s="95">
        <f>SUM(C27:E27)</f>
        <v>5253</v>
      </c>
      <c r="G27" s="129">
        <f t="shared" si="2"/>
        <v>0.29758667573079539</v>
      </c>
      <c r="H27" s="4">
        <v>1796</v>
      </c>
      <c r="I27">
        <v>460</v>
      </c>
      <c r="J27">
        <v>873</v>
      </c>
      <c r="K27" s="95">
        <f t="shared" si="0"/>
        <v>3129</v>
      </c>
      <c r="L27" s="39">
        <v>1306807.71</v>
      </c>
      <c r="M27" s="39">
        <v>282269.78000000003</v>
      </c>
      <c r="N27" s="39">
        <v>473711.16</v>
      </c>
      <c r="O27" s="98">
        <f t="shared" si="3"/>
        <v>2062788.65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6062</v>
      </c>
      <c r="D28" s="103">
        <f>SUM(D4:D27)</f>
        <v>1890</v>
      </c>
      <c r="E28" s="103">
        <f>SUM(E4:E27)</f>
        <v>9700</v>
      </c>
      <c r="F28" s="104">
        <f>SUM(F4:F27)</f>
        <v>17652</v>
      </c>
      <c r="G28" s="103"/>
      <c r="H28" s="130">
        <f t="shared" ref="H28:O28" si="4">SUM(H4:H27)</f>
        <v>3519</v>
      </c>
      <c r="I28" s="103">
        <f>SUM(I4:I27)</f>
        <v>1078</v>
      </c>
      <c r="J28" s="103">
        <f t="shared" si="4"/>
        <v>5949</v>
      </c>
      <c r="K28" s="104">
        <f t="shared" si="4"/>
        <v>10546</v>
      </c>
      <c r="L28" s="105">
        <f t="shared" si="4"/>
        <v>2692578.5687610004</v>
      </c>
      <c r="M28" s="105">
        <f t="shared" si="4"/>
        <v>679866.94798000006</v>
      </c>
      <c r="N28" s="105">
        <f>SUM(N4:N27)</f>
        <v>3149806.6389100007</v>
      </c>
      <c r="O28" s="106">
        <f t="shared" si="4"/>
        <v>6522252.1556509994</v>
      </c>
    </row>
    <row r="31" spans="1:17" x14ac:dyDescent="0.2">
      <c r="I31" t="s">
        <v>112</v>
      </c>
    </row>
    <row r="32" spans="1:17" x14ac:dyDescent="0.2">
      <c r="D32" t="s">
        <v>112</v>
      </c>
      <c r="J32" t="s">
        <v>112</v>
      </c>
      <c r="P32" t="s">
        <v>112</v>
      </c>
    </row>
    <row r="34" spans="8:13" x14ac:dyDescent="0.2">
      <c r="H34" t="s">
        <v>112</v>
      </c>
    </row>
    <row r="35" spans="8:13" x14ac:dyDescent="0.2">
      <c r="M35" t="s">
        <v>112</v>
      </c>
    </row>
    <row r="38" spans="8:13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pane xSplit="2" ySplit="3" topLeftCell="K4" activePane="bottomRight" state="frozen"/>
      <selection pane="topRight" activeCell="C1" sqref="C1"/>
      <selection pane="bottomLeft" activeCell="A4" sqref="A4"/>
      <selection pane="bottomRight" activeCell="K35" sqref="K35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137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46</v>
      </c>
      <c r="D4" s="73">
        <v>18</v>
      </c>
      <c r="E4" s="73">
        <v>210</v>
      </c>
      <c r="F4" s="95">
        <f>SUM(C4:E4)</f>
        <v>274</v>
      </c>
      <c r="G4" s="129">
        <f>F4/F$28</f>
        <v>1.5320100642996924E-2</v>
      </c>
      <c r="H4" s="6">
        <v>23</v>
      </c>
      <c r="I4">
        <v>11</v>
      </c>
      <c r="J4">
        <v>122</v>
      </c>
      <c r="K4" s="95">
        <f t="shared" ref="K4:K27" si="0">SUM(H4:J4)</f>
        <v>156</v>
      </c>
      <c r="L4" s="39">
        <v>13403.455</v>
      </c>
      <c r="M4" s="39">
        <v>6615.0825000000004</v>
      </c>
      <c r="N4" s="39">
        <v>42711.792500000003</v>
      </c>
      <c r="O4" s="98">
        <f>SUM(L4:N4)</f>
        <v>62730.33</v>
      </c>
      <c r="P4" s="128"/>
      <c r="Q4" s="122"/>
    </row>
    <row r="5" spans="1:21" x14ac:dyDescent="0.2">
      <c r="A5" s="4">
        <v>2</v>
      </c>
      <c r="B5" s="15" t="s">
        <v>5</v>
      </c>
      <c r="C5" s="73">
        <v>67</v>
      </c>
      <c r="D5" s="73">
        <v>67</v>
      </c>
      <c r="E5" s="73">
        <v>254</v>
      </c>
      <c r="F5" s="95">
        <f t="shared" ref="F5:F25" si="1">SUM(C5:E5)</f>
        <v>388</v>
      </c>
      <c r="G5" s="129">
        <f t="shared" ref="G5:G27" si="2">F5/F$28</f>
        <v>2.1694157114900754E-2</v>
      </c>
      <c r="H5" s="4">
        <v>36</v>
      </c>
      <c r="I5">
        <v>31</v>
      </c>
      <c r="J5">
        <v>151</v>
      </c>
      <c r="K5" s="95">
        <f t="shared" si="0"/>
        <v>218</v>
      </c>
      <c r="L5" s="39">
        <v>27605.174999999999</v>
      </c>
      <c r="M5" s="39">
        <v>23547.2575</v>
      </c>
      <c r="N5" s="39">
        <v>71010.690799999997</v>
      </c>
      <c r="O5" s="98">
        <f t="shared" ref="O5:O27" si="3">SUM(L5:N5)</f>
        <v>122163.12329999999</v>
      </c>
      <c r="P5" s="128"/>
      <c r="Q5" s="122"/>
    </row>
    <row r="6" spans="1:21" x14ac:dyDescent="0.2">
      <c r="A6" s="4">
        <v>3</v>
      </c>
      <c r="B6" s="15" t="s">
        <v>6</v>
      </c>
      <c r="C6" s="73">
        <v>673</v>
      </c>
      <c r="D6" s="73">
        <v>310</v>
      </c>
      <c r="E6" s="73">
        <v>1712</v>
      </c>
      <c r="F6" s="95">
        <f t="shared" si="1"/>
        <v>2695</v>
      </c>
      <c r="G6" s="129">
        <f t="shared" si="2"/>
        <v>0.15068493150684931</v>
      </c>
      <c r="H6" s="4">
        <v>386</v>
      </c>
      <c r="I6">
        <v>169</v>
      </c>
      <c r="J6">
        <v>1061</v>
      </c>
      <c r="K6" s="95">
        <f t="shared" si="0"/>
        <v>1616</v>
      </c>
      <c r="L6" s="39">
        <v>280736.755</v>
      </c>
      <c r="M6" s="39">
        <v>115679.44899999999</v>
      </c>
      <c r="N6" s="39">
        <v>562688.43599999999</v>
      </c>
      <c r="O6" s="98">
        <f t="shared" si="3"/>
        <v>959104.64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26</v>
      </c>
      <c r="D7" s="73">
        <v>9</v>
      </c>
      <c r="E7" s="73">
        <v>166</v>
      </c>
      <c r="F7" s="95">
        <f t="shared" si="1"/>
        <v>201</v>
      </c>
      <c r="G7" s="129">
        <f t="shared" si="2"/>
        <v>1.12384679899357E-2</v>
      </c>
      <c r="H7" s="4">
        <v>15</v>
      </c>
      <c r="I7">
        <v>7</v>
      </c>
      <c r="J7">
        <v>101</v>
      </c>
      <c r="K7" s="95">
        <f t="shared" si="0"/>
        <v>123</v>
      </c>
      <c r="L7" s="39">
        <v>7403.37</v>
      </c>
      <c r="M7" s="39">
        <v>3662.0241700000001</v>
      </c>
      <c r="N7" s="39">
        <v>49040.864200000004</v>
      </c>
      <c r="O7" s="98">
        <f t="shared" si="3"/>
        <v>60106.258370000003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18</v>
      </c>
      <c r="D8" s="73">
        <v>9</v>
      </c>
      <c r="E8" s="73">
        <v>141</v>
      </c>
      <c r="F8" s="95">
        <f t="shared" si="1"/>
        <v>168</v>
      </c>
      <c r="G8" s="129">
        <f t="shared" si="2"/>
        <v>9.3933463796477493E-3</v>
      </c>
      <c r="H8" s="4">
        <v>13</v>
      </c>
      <c r="I8">
        <v>8</v>
      </c>
      <c r="J8">
        <v>94</v>
      </c>
      <c r="K8" s="95">
        <f t="shared" si="0"/>
        <v>115</v>
      </c>
      <c r="L8" s="39">
        <v>4716.4108299999998</v>
      </c>
      <c r="M8" s="39">
        <v>2884.7</v>
      </c>
      <c r="N8" s="39">
        <v>28525.314999999999</v>
      </c>
      <c r="O8" s="98">
        <f t="shared" si="3"/>
        <v>36126.42583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24</v>
      </c>
      <c r="D9" s="73">
        <v>26</v>
      </c>
      <c r="E9" s="73">
        <v>276</v>
      </c>
      <c r="F9" s="95">
        <f t="shared" si="1"/>
        <v>326</v>
      </c>
      <c r="G9" s="129">
        <f t="shared" si="2"/>
        <v>1.8227564998602182E-2</v>
      </c>
      <c r="H9" s="4">
        <v>18</v>
      </c>
      <c r="I9">
        <v>13</v>
      </c>
      <c r="J9">
        <v>183</v>
      </c>
      <c r="K9" s="95">
        <f t="shared" si="0"/>
        <v>214</v>
      </c>
      <c r="L9" s="39">
        <v>9802.3575000000001</v>
      </c>
      <c r="M9" s="39">
        <v>7753.6225000000004</v>
      </c>
      <c r="N9" s="39">
        <v>94307.806700000001</v>
      </c>
      <c r="O9" s="98">
        <f t="shared" si="3"/>
        <v>111863.7867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68</v>
      </c>
      <c r="D10" s="73">
        <v>29</v>
      </c>
      <c r="E10" s="73">
        <v>165</v>
      </c>
      <c r="F10" s="95">
        <f t="shared" si="1"/>
        <v>262</v>
      </c>
      <c r="G10" s="129">
        <f t="shared" si="2"/>
        <v>1.4649147330164944E-2</v>
      </c>
      <c r="H10" s="4">
        <v>45</v>
      </c>
      <c r="I10">
        <v>15</v>
      </c>
      <c r="J10">
        <v>98</v>
      </c>
      <c r="K10" s="95">
        <f t="shared" si="0"/>
        <v>158</v>
      </c>
      <c r="L10" s="39">
        <v>23127.7042</v>
      </c>
      <c r="M10" s="39">
        <v>7120.1758300000001</v>
      </c>
      <c r="N10" s="39">
        <v>42641.180800000002</v>
      </c>
      <c r="O10" s="98">
        <f t="shared" si="3"/>
        <v>72889.060830000002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127</v>
      </c>
      <c r="D11" s="73">
        <v>21</v>
      </c>
      <c r="E11" s="73">
        <v>354</v>
      </c>
      <c r="F11" s="95">
        <f t="shared" si="1"/>
        <v>502</v>
      </c>
      <c r="G11" s="129">
        <f t="shared" si="2"/>
        <v>2.8068213586804586E-2</v>
      </c>
      <c r="H11" s="4">
        <v>72</v>
      </c>
      <c r="I11">
        <v>12</v>
      </c>
      <c r="J11">
        <v>242</v>
      </c>
      <c r="K11" s="95">
        <f t="shared" si="0"/>
        <v>326</v>
      </c>
      <c r="L11" s="39">
        <v>50597.5383</v>
      </c>
      <c r="M11" s="39">
        <v>5838.17</v>
      </c>
      <c r="N11" s="39">
        <v>122915.336</v>
      </c>
      <c r="O11" s="98">
        <f t="shared" si="3"/>
        <v>179351.04430000001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14</v>
      </c>
      <c r="D12" s="73">
        <v>17</v>
      </c>
      <c r="E12" s="73">
        <v>187</v>
      </c>
      <c r="F12" s="95">
        <f t="shared" si="1"/>
        <v>218</v>
      </c>
      <c r="G12" s="129">
        <f t="shared" si="2"/>
        <v>1.2188985183114341E-2</v>
      </c>
      <c r="H12" s="4">
        <v>7</v>
      </c>
      <c r="I12">
        <v>12</v>
      </c>
      <c r="J12">
        <v>122</v>
      </c>
      <c r="K12" s="95">
        <f t="shared" si="0"/>
        <v>141</v>
      </c>
      <c r="L12" s="39">
        <v>4512.9825000000001</v>
      </c>
      <c r="M12" s="39">
        <v>4367.4799999999996</v>
      </c>
      <c r="N12" s="39">
        <v>45433.299200000001</v>
      </c>
      <c r="O12" s="98">
        <f t="shared" si="3"/>
        <v>54313.761700000003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50</v>
      </c>
      <c r="D13" s="73">
        <v>35</v>
      </c>
      <c r="E13" s="73">
        <v>193</v>
      </c>
      <c r="F13" s="95">
        <f t="shared" si="1"/>
        <v>278</v>
      </c>
      <c r="G13" s="129">
        <f t="shared" si="2"/>
        <v>1.5543751747274253E-2</v>
      </c>
      <c r="H13" s="4">
        <v>28</v>
      </c>
      <c r="I13">
        <v>22</v>
      </c>
      <c r="J13">
        <v>119</v>
      </c>
      <c r="K13" s="95">
        <f t="shared" si="0"/>
        <v>169</v>
      </c>
      <c r="L13" s="39">
        <v>17845.1433</v>
      </c>
      <c r="M13" s="39">
        <v>10515.3858</v>
      </c>
      <c r="N13" s="39">
        <v>53535.310799999999</v>
      </c>
      <c r="O13" s="98">
        <f t="shared" si="3"/>
        <v>81895.839899999992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4</v>
      </c>
      <c r="D14" s="73">
        <v>0</v>
      </c>
      <c r="E14" s="73">
        <v>15</v>
      </c>
      <c r="F14" s="95">
        <f t="shared" si="1"/>
        <v>19</v>
      </c>
      <c r="G14" s="129">
        <f t="shared" si="2"/>
        <v>1.062342745317305E-3</v>
      </c>
      <c r="H14" s="4">
        <v>3</v>
      </c>
      <c r="I14">
        <v>0</v>
      </c>
      <c r="J14">
        <v>11</v>
      </c>
      <c r="K14" s="95">
        <f t="shared" si="0"/>
        <v>14</v>
      </c>
      <c r="L14" s="39">
        <v>223.968333</v>
      </c>
      <c r="M14" s="39">
        <v>0</v>
      </c>
      <c r="N14" s="39">
        <v>2540.8175000000001</v>
      </c>
      <c r="O14" s="98">
        <f t="shared" si="3"/>
        <v>2764.7858329999999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94</v>
      </c>
      <c r="D15" s="73">
        <v>61</v>
      </c>
      <c r="E15" s="73">
        <v>351</v>
      </c>
      <c r="F15" s="95">
        <f t="shared" si="1"/>
        <v>506</v>
      </c>
      <c r="G15" s="129">
        <f t="shared" si="2"/>
        <v>2.8291864691081914E-2</v>
      </c>
      <c r="H15" s="4">
        <v>52</v>
      </c>
      <c r="I15">
        <v>32</v>
      </c>
      <c r="J15">
        <v>208</v>
      </c>
      <c r="K15" s="95">
        <f t="shared" si="0"/>
        <v>292</v>
      </c>
      <c r="L15" s="39">
        <v>35372.707499999997</v>
      </c>
      <c r="M15" s="39">
        <v>19069.147499999999</v>
      </c>
      <c r="N15" s="39">
        <v>94885.201700000005</v>
      </c>
      <c r="O15" s="98">
        <f t="shared" si="3"/>
        <v>149327.05670000002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168</v>
      </c>
      <c r="D16" s="73">
        <v>45</v>
      </c>
      <c r="E16" s="73">
        <v>503</v>
      </c>
      <c r="F16" s="95">
        <f t="shared" si="1"/>
        <v>716</v>
      </c>
      <c r="G16" s="129">
        <f t="shared" si="2"/>
        <v>4.00335476656416E-2</v>
      </c>
      <c r="H16" s="4">
        <v>95</v>
      </c>
      <c r="I16">
        <v>25</v>
      </c>
      <c r="J16">
        <v>287</v>
      </c>
      <c r="K16" s="95">
        <f t="shared" si="0"/>
        <v>407</v>
      </c>
      <c r="L16" s="39">
        <v>93874.527499999997</v>
      </c>
      <c r="M16" s="39">
        <v>20492.517500000002</v>
      </c>
      <c r="N16" s="39">
        <v>219695.277</v>
      </c>
      <c r="O16" s="98">
        <f t="shared" si="3"/>
        <v>334062.32199999999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8</v>
      </c>
      <c r="D17" s="73">
        <v>11</v>
      </c>
      <c r="E17" s="73">
        <v>45</v>
      </c>
      <c r="F17" s="95">
        <f t="shared" si="1"/>
        <v>64</v>
      </c>
      <c r="G17" s="129">
        <f t="shared" si="2"/>
        <v>3.5784176684372378E-3</v>
      </c>
      <c r="H17" s="4">
        <v>4</v>
      </c>
      <c r="I17">
        <v>8</v>
      </c>
      <c r="J17">
        <v>28</v>
      </c>
      <c r="K17" s="95">
        <f t="shared" si="0"/>
        <v>40</v>
      </c>
      <c r="L17" s="39">
        <v>1996.0741700000001</v>
      </c>
      <c r="M17" s="39">
        <v>3335.12833</v>
      </c>
      <c r="N17" s="39">
        <v>8912.9950000000008</v>
      </c>
      <c r="O17" s="98">
        <f t="shared" si="3"/>
        <v>14244.197500000002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378</v>
      </c>
      <c r="D18" s="73">
        <v>88</v>
      </c>
      <c r="E18" s="73">
        <v>879</v>
      </c>
      <c r="F18" s="95">
        <f t="shared" si="1"/>
        <v>1345</v>
      </c>
      <c r="G18" s="129">
        <f t="shared" si="2"/>
        <v>7.5202683813251334E-2</v>
      </c>
      <c r="H18" s="4">
        <v>211</v>
      </c>
      <c r="I18">
        <v>53</v>
      </c>
      <c r="J18">
        <v>526</v>
      </c>
      <c r="K18" s="95">
        <f t="shared" si="0"/>
        <v>790</v>
      </c>
      <c r="L18" s="39">
        <v>200063.511</v>
      </c>
      <c r="M18" s="39">
        <v>40293.2183</v>
      </c>
      <c r="N18" s="39">
        <v>324648.783</v>
      </c>
      <c r="O18" s="98">
        <f t="shared" si="3"/>
        <v>565005.51230000006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937</v>
      </c>
      <c r="D19" s="73">
        <v>214</v>
      </c>
      <c r="E19" s="73">
        <v>1721</v>
      </c>
      <c r="F19" s="95">
        <f t="shared" si="1"/>
        <v>2872</v>
      </c>
      <c r="G19" s="129">
        <f t="shared" si="2"/>
        <v>0.16058149287112106</v>
      </c>
      <c r="H19" s="4">
        <v>534</v>
      </c>
      <c r="I19">
        <v>123</v>
      </c>
      <c r="J19">
        <v>1035</v>
      </c>
      <c r="K19" s="95">
        <f t="shared" si="0"/>
        <v>1692</v>
      </c>
      <c r="L19" s="39">
        <v>436972.54300000001</v>
      </c>
      <c r="M19" s="39">
        <v>80414.100000000006</v>
      </c>
      <c r="N19" s="39">
        <v>601929.70499999996</v>
      </c>
      <c r="O19" s="98">
        <f t="shared" si="3"/>
        <v>1119316.348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16</v>
      </c>
      <c r="D20" s="73">
        <v>5</v>
      </c>
      <c r="E20" s="73">
        <v>42</v>
      </c>
      <c r="F20" s="95">
        <f t="shared" si="1"/>
        <v>63</v>
      </c>
      <c r="G20" s="129">
        <f t="shared" si="2"/>
        <v>3.5225048923679062E-3</v>
      </c>
      <c r="H20" s="4">
        <v>10</v>
      </c>
      <c r="I20">
        <v>2</v>
      </c>
      <c r="J20">
        <v>28</v>
      </c>
      <c r="K20" s="95">
        <f t="shared" si="0"/>
        <v>40</v>
      </c>
      <c r="L20" s="39">
        <v>5549.0608300000004</v>
      </c>
      <c r="M20" s="39">
        <v>1572.81583</v>
      </c>
      <c r="N20" s="39">
        <v>10141.754999999999</v>
      </c>
      <c r="O20" s="98">
        <f t="shared" si="3"/>
        <v>17263.631659999999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73</v>
      </c>
      <c r="D21" s="73">
        <v>43</v>
      </c>
      <c r="E21" s="73">
        <v>132</v>
      </c>
      <c r="F21" s="95">
        <f t="shared" si="1"/>
        <v>248</v>
      </c>
      <c r="G21" s="129">
        <f t="shared" si="2"/>
        <v>1.3866368465194297E-2</v>
      </c>
      <c r="H21" s="4">
        <v>39</v>
      </c>
      <c r="I21">
        <v>19</v>
      </c>
      <c r="J21">
        <v>77</v>
      </c>
      <c r="K21" s="95">
        <f t="shared" si="0"/>
        <v>135</v>
      </c>
      <c r="L21" s="39">
        <v>21698.050800000001</v>
      </c>
      <c r="M21" s="39">
        <v>13502.4175</v>
      </c>
      <c r="N21" s="39">
        <v>26936.877499999999</v>
      </c>
      <c r="O21" s="98">
        <f t="shared" si="3"/>
        <v>62137.345799999996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88</v>
      </c>
      <c r="D22" s="73">
        <v>19</v>
      </c>
      <c r="E22" s="73">
        <v>185</v>
      </c>
      <c r="F22" s="95">
        <f t="shared" si="1"/>
        <v>292</v>
      </c>
      <c r="G22" s="129">
        <f t="shared" si="2"/>
        <v>1.6326530612244899E-2</v>
      </c>
      <c r="H22" s="4">
        <v>41</v>
      </c>
      <c r="I22">
        <v>11</v>
      </c>
      <c r="J22">
        <v>107</v>
      </c>
      <c r="K22" s="95">
        <f t="shared" si="0"/>
        <v>159</v>
      </c>
      <c r="L22" s="39">
        <v>23878.519199999999</v>
      </c>
      <c r="M22" s="39">
        <v>5983.4125000000004</v>
      </c>
      <c r="N22" s="39">
        <v>43350.0383</v>
      </c>
      <c r="O22" s="98">
        <f t="shared" si="3"/>
        <v>73211.97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3</v>
      </c>
      <c r="D23" s="73">
        <v>2</v>
      </c>
      <c r="E23" s="73">
        <v>124</v>
      </c>
      <c r="F23" s="95">
        <f t="shared" si="1"/>
        <v>129</v>
      </c>
      <c r="G23" s="129">
        <f t="shared" si="2"/>
        <v>7.2127481129438077E-3</v>
      </c>
      <c r="H23" s="4">
        <v>2</v>
      </c>
      <c r="I23">
        <v>2</v>
      </c>
      <c r="J23">
        <v>85</v>
      </c>
      <c r="K23" s="95">
        <f t="shared" si="0"/>
        <v>89</v>
      </c>
      <c r="L23" s="39">
        <v>1398.54</v>
      </c>
      <c r="M23" s="39">
        <v>640.40166699999997</v>
      </c>
      <c r="N23" s="39">
        <v>34335.047500000001</v>
      </c>
      <c r="O23" s="98">
        <f t="shared" si="3"/>
        <v>36373.989167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69</v>
      </c>
      <c r="D24" s="73">
        <v>41</v>
      </c>
      <c r="E24" s="73">
        <v>281</v>
      </c>
      <c r="F24" s="95">
        <f t="shared" si="1"/>
        <v>391</v>
      </c>
      <c r="G24" s="129">
        <f t="shared" si="2"/>
        <v>2.186189544310875E-2</v>
      </c>
      <c r="H24" s="4">
        <v>32</v>
      </c>
      <c r="I24">
        <v>24</v>
      </c>
      <c r="J24">
        <v>174</v>
      </c>
      <c r="K24" s="95">
        <f t="shared" si="0"/>
        <v>230</v>
      </c>
      <c r="L24" s="39">
        <v>19586.720799999999</v>
      </c>
      <c r="M24" s="39">
        <v>12143.960800000001</v>
      </c>
      <c r="N24" s="39">
        <v>58623.142500000002</v>
      </c>
      <c r="O24" s="98">
        <f t="shared" si="3"/>
        <v>90353.824099999998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62</v>
      </c>
      <c r="D25" s="73">
        <v>34</v>
      </c>
      <c r="E25" s="73">
        <v>333</v>
      </c>
      <c r="F25" s="95">
        <f t="shared" si="1"/>
        <v>429</v>
      </c>
      <c r="G25" s="129">
        <f t="shared" si="2"/>
        <v>2.3986580933743361E-2</v>
      </c>
      <c r="H25" s="4">
        <v>30</v>
      </c>
      <c r="I25">
        <v>25</v>
      </c>
      <c r="J25">
        <v>218</v>
      </c>
      <c r="K25" s="95">
        <f t="shared" si="0"/>
        <v>273</v>
      </c>
      <c r="L25" s="39">
        <v>16860.664199999999</v>
      </c>
      <c r="M25" s="39">
        <v>7881.8458300000002</v>
      </c>
      <c r="N25" s="39">
        <v>72278.764999999999</v>
      </c>
      <c r="O25" s="98">
        <f t="shared" si="3"/>
        <v>97021.27502999999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1</v>
      </c>
      <c r="D26" s="73">
        <v>6</v>
      </c>
      <c r="E26" s="73">
        <v>144</v>
      </c>
      <c r="F26" s="95">
        <f>SUM(C26:E26)</f>
        <v>151</v>
      </c>
      <c r="G26" s="129">
        <f t="shared" si="2"/>
        <v>8.4428291864691082E-3</v>
      </c>
      <c r="H26" s="4">
        <v>1</v>
      </c>
      <c r="I26">
        <v>3</v>
      </c>
      <c r="J26">
        <v>90</v>
      </c>
      <c r="K26" s="95">
        <f t="shared" si="0"/>
        <v>94</v>
      </c>
      <c r="L26" s="39">
        <v>485.60416700000002</v>
      </c>
      <c r="M26" s="39">
        <v>1876.57167</v>
      </c>
      <c r="N26" s="39">
        <v>29866.416700000002</v>
      </c>
      <c r="O26" s="98">
        <f t="shared" si="3"/>
        <v>32228.592537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2912</v>
      </c>
      <c r="D27" s="73">
        <v>752</v>
      </c>
      <c r="E27" s="73">
        <v>1684</v>
      </c>
      <c r="F27" s="95">
        <f>SUM(C27:E27)</f>
        <v>5348</v>
      </c>
      <c r="G27" s="129">
        <f t="shared" si="2"/>
        <v>0.29902152641878671</v>
      </c>
      <c r="H27" s="4">
        <v>1730</v>
      </c>
      <c r="I27">
        <v>443</v>
      </c>
      <c r="J27">
        <v>1010</v>
      </c>
      <c r="K27" s="95">
        <f t="shared" si="0"/>
        <v>3183</v>
      </c>
      <c r="L27" s="39">
        <v>1162163.18</v>
      </c>
      <c r="M27" s="39">
        <v>253550.592</v>
      </c>
      <c r="N27" s="39">
        <v>564497.81900000002</v>
      </c>
      <c r="O27" s="98">
        <f t="shared" si="3"/>
        <v>1980211.591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5926</v>
      </c>
      <c r="D28" s="103">
        <f>SUM(D4:D27)</f>
        <v>1862</v>
      </c>
      <c r="E28" s="103">
        <f>SUM(E4:E27)</f>
        <v>10097</v>
      </c>
      <c r="F28" s="104">
        <f>SUM(F4:F27)</f>
        <v>17885</v>
      </c>
      <c r="G28" s="103"/>
      <c r="H28" s="130">
        <f t="shared" ref="H28:O28" si="4">SUM(H4:H27)</f>
        <v>3427</v>
      </c>
      <c r="I28" s="103">
        <f>SUM(I4:I27)</f>
        <v>1070</v>
      </c>
      <c r="J28" s="103">
        <f t="shared" si="4"/>
        <v>6177</v>
      </c>
      <c r="K28" s="104">
        <f t="shared" si="4"/>
        <v>10674</v>
      </c>
      <c r="L28" s="105">
        <f t="shared" si="4"/>
        <v>2459874.5631300001</v>
      </c>
      <c r="M28" s="105">
        <f t="shared" si="4"/>
        <v>648739.47672699997</v>
      </c>
      <c r="N28" s="105">
        <f>SUM(N4:N27)</f>
        <v>3205452.6727</v>
      </c>
      <c r="O28" s="106">
        <f t="shared" si="4"/>
        <v>6314066.7125570001</v>
      </c>
      <c r="P28" t="s">
        <v>112</v>
      </c>
    </row>
    <row r="31" spans="1:17" x14ac:dyDescent="0.2">
      <c r="I31" t="s">
        <v>112</v>
      </c>
    </row>
    <row r="32" spans="1:17" x14ac:dyDescent="0.2">
      <c r="D32" t="s">
        <v>112</v>
      </c>
      <c r="J32" t="s">
        <v>112</v>
      </c>
      <c r="P32" t="s">
        <v>112</v>
      </c>
    </row>
    <row r="33" spans="6:13" x14ac:dyDescent="0.2">
      <c r="F33" t="s">
        <v>112</v>
      </c>
    </row>
    <row r="34" spans="6:13" x14ac:dyDescent="0.2">
      <c r="H34" t="s">
        <v>112</v>
      </c>
    </row>
    <row r="35" spans="6:13" x14ac:dyDescent="0.2">
      <c r="K35" t="s">
        <v>112</v>
      </c>
      <c r="M35" t="s">
        <v>112</v>
      </c>
    </row>
    <row r="38" spans="6:13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O34" sqref="O34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138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45</v>
      </c>
      <c r="D4" s="73">
        <v>19</v>
      </c>
      <c r="E4" s="73">
        <v>198</v>
      </c>
      <c r="F4" s="95">
        <f>SUM(C4:E4)</f>
        <v>262</v>
      </c>
      <c r="G4" s="129">
        <f>F4/F$28</f>
        <v>1.4838307753298976E-2</v>
      </c>
      <c r="H4" s="6">
        <v>24</v>
      </c>
      <c r="I4">
        <v>12</v>
      </c>
      <c r="J4">
        <v>112</v>
      </c>
      <c r="K4" s="95">
        <f t="shared" ref="K4:K27" si="0">SUM(H4:J4)</f>
        <v>148</v>
      </c>
      <c r="L4" s="39">
        <v>13304.8608</v>
      </c>
      <c r="M4" s="39">
        <v>6380.4433300000001</v>
      </c>
      <c r="N4" s="39">
        <v>42950.927499999998</v>
      </c>
      <c r="O4" s="98">
        <f>SUM(L4:N4)</f>
        <v>62636.231629999995</v>
      </c>
      <c r="P4" s="128"/>
      <c r="Q4" s="122"/>
    </row>
    <row r="5" spans="1:21" x14ac:dyDescent="0.2">
      <c r="A5" s="4">
        <v>2</v>
      </c>
      <c r="B5" s="15" t="s">
        <v>5</v>
      </c>
      <c r="C5" s="73">
        <v>71</v>
      </c>
      <c r="D5" s="73">
        <v>65</v>
      </c>
      <c r="E5" s="73">
        <v>262</v>
      </c>
      <c r="F5" s="95">
        <f t="shared" ref="F5:F25" si="1">SUM(C5:E5)</f>
        <v>398</v>
      </c>
      <c r="G5" s="129">
        <f t="shared" ref="G5:G27" si="2">F5/F$28</f>
        <v>2.2540635442034322E-2</v>
      </c>
      <c r="H5" s="4">
        <v>37</v>
      </c>
      <c r="I5">
        <v>33</v>
      </c>
      <c r="J5">
        <v>154</v>
      </c>
      <c r="K5" s="95">
        <f t="shared" si="0"/>
        <v>224</v>
      </c>
      <c r="L5" s="39">
        <v>28409.7667</v>
      </c>
      <c r="M5" s="39">
        <v>24455.9575</v>
      </c>
      <c r="N5" s="39">
        <v>82130.305800000002</v>
      </c>
      <c r="O5" s="98">
        <f t="shared" ref="O5:O27" si="3">SUM(L5:N5)</f>
        <v>134996.03</v>
      </c>
      <c r="P5" s="128"/>
      <c r="Q5" s="122"/>
    </row>
    <row r="6" spans="1:21" x14ac:dyDescent="0.2">
      <c r="A6" s="4">
        <v>3</v>
      </c>
      <c r="B6" s="15" t="s">
        <v>6</v>
      </c>
      <c r="C6" s="73">
        <v>659</v>
      </c>
      <c r="D6" s="73">
        <v>313</v>
      </c>
      <c r="E6" s="73">
        <v>1714</v>
      </c>
      <c r="F6" s="95">
        <f t="shared" si="1"/>
        <v>2686</v>
      </c>
      <c r="G6" s="129">
        <f t="shared" si="2"/>
        <v>0.15212097185252307</v>
      </c>
      <c r="H6" s="4">
        <v>380</v>
      </c>
      <c r="I6">
        <v>174</v>
      </c>
      <c r="J6">
        <v>1046</v>
      </c>
      <c r="K6" s="95">
        <f t="shared" si="0"/>
        <v>1600</v>
      </c>
      <c r="L6" s="39">
        <v>283513.06800000003</v>
      </c>
      <c r="M6" s="39">
        <v>121521.27</v>
      </c>
      <c r="N6" s="39">
        <v>607493.85699999996</v>
      </c>
      <c r="O6" s="98">
        <f t="shared" si="3"/>
        <v>1012528.1950000001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20</v>
      </c>
      <c r="D7" s="73">
        <v>9</v>
      </c>
      <c r="E7" s="73">
        <v>172</v>
      </c>
      <c r="F7" s="95">
        <f t="shared" si="1"/>
        <v>201</v>
      </c>
      <c r="G7" s="129">
        <f t="shared" si="2"/>
        <v>1.1383587245851503E-2</v>
      </c>
      <c r="H7" s="4">
        <v>11</v>
      </c>
      <c r="I7">
        <v>7</v>
      </c>
      <c r="J7">
        <v>106</v>
      </c>
      <c r="K7" s="95">
        <f t="shared" si="0"/>
        <v>124</v>
      </c>
      <c r="L7" s="39">
        <v>6607.3149999999996</v>
      </c>
      <c r="M7" s="39">
        <v>3994.20667</v>
      </c>
      <c r="N7" s="39">
        <v>52091.498299999999</v>
      </c>
      <c r="O7" s="98">
        <f t="shared" si="3"/>
        <v>62693.019970000001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16</v>
      </c>
      <c r="D8" s="73">
        <v>9</v>
      </c>
      <c r="E8" s="73">
        <v>141</v>
      </c>
      <c r="F8" s="95">
        <f t="shared" si="1"/>
        <v>166</v>
      </c>
      <c r="G8" s="129">
        <f t="shared" si="2"/>
        <v>9.4013705612504949E-3</v>
      </c>
      <c r="H8" s="4">
        <v>11</v>
      </c>
      <c r="I8">
        <v>8</v>
      </c>
      <c r="J8">
        <v>95</v>
      </c>
      <c r="K8" s="95">
        <f t="shared" si="0"/>
        <v>114</v>
      </c>
      <c r="L8" s="39">
        <v>4792.6450000000004</v>
      </c>
      <c r="M8" s="39">
        <v>2529.3883300000002</v>
      </c>
      <c r="N8" s="39">
        <v>29943.755799999999</v>
      </c>
      <c r="O8" s="98">
        <f t="shared" si="3"/>
        <v>37265.789129999997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22</v>
      </c>
      <c r="D9" s="73">
        <v>31</v>
      </c>
      <c r="E9" s="73">
        <v>275</v>
      </c>
      <c r="F9" s="95">
        <f t="shared" si="1"/>
        <v>328</v>
      </c>
      <c r="G9" s="129">
        <f t="shared" si="2"/>
        <v>1.8576202072832306E-2</v>
      </c>
      <c r="H9" s="4">
        <v>16</v>
      </c>
      <c r="I9">
        <v>18</v>
      </c>
      <c r="J9">
        <v>181</v>
      </c>
      <c r="K9" s="95">
        <f t="shared" si="0"/>
        <v>215</v>
      </c>
      <c r="L9" s="39">
        <v>9574.7166699999998</v>
      </c>
      <c r="M9" s="39">
        <v>11300.5425</v>
      </c>
      <c r="N9" s="39">
        <v>92999.432499999995</v>
      </c>
      <c r="O9" s="98">
        <f t="shared" si="3"/>
        <v>113874.69167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72</v>
      </c>
      <c r="D10" s="73">
        <v>27</v>
      </c>
      <c r="E10" s="73">
        <v>180</v>
      </c>
      <c r="F10" s="95">
        <f t="shared" si="1"/>
        <v>279</v>
      </c>
      <c r="G10" s="129">
        <f t="shared" si="2"/>
        <v>1.5801098714390893E-2</v>
      </c>
      <c r="H10" s="4">
        <v>47</v>
      </c>
      <c r="I10">
        <v>15</v>
      </c>
      <c r="J10">
        <v>104</v>
      </c>
      <c r="K10" s="95">
        <f t="shared" si="0"/>
        <v>166</v>
      </c>
      <c r="L10" s="39">
        <v>25118.21</v>
      </c>
      <c r="M10" s="39">
        <v>6545.5649999999996</v>
      </c>
      <c r="N10" s="39">
        <v>49913.11</v>
      </c>
      <c r="O10" s="98">
        <f t="shared" si="3"/>
        <v>81576.884999999995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122</v>
      </c>
      <c r="D11" s="73">
        <v>20</v>
      </c>
      <c r="E11" s="73">
        <v>350</v>
      </c>
      <c r="F11" s="95">
        <f t="shared" si="1"/>
        <v>492</v>
      </c>
      <c r="G11" s="129">
        <f t="shared" si="2"/>
        <v>2.7864303109248457E-2</v>
      </c>
      <c r="H11" s="4">
        <v>70</v>
      </c>
      <c r="I11">
        <v>11</v>
      </c>
      <c r="J11">
        <v>239</v>
      </c>
      <c r="K11" s="95">
        <f t="shared" si="0"/>
        <v>320</v>
      </c>
      <c r="L11" s="39">
        <v>50060.205000000002</v>
      </c>
      <c r="M11" s="39">
        <v>6233.1750000000002</v>
      </c>
      <c r="N11" s="39">
        <v>126428.781</v>
      </c>
      <c r="O11" s="98">
        <f t="shared" si="3"/>
        <v>182722.16100000002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15</v>
      </c>
      <c r="D12" s="73">
        <v>17</v>
      </c>
      <c r="E12" s="73">
        <v>183</v>
      </c>
      <c r="F12" s="95">
        <f t="shared" si="1"/>
        <v>215</v>
      </c>
      <c r="G12" s="129">
        <f t="shared" si="2"/>
        <v>1.2176473919691906E-2</v>
      </c>
      <c r="H12" s="4">
        <v>8</v>
      </c>
      <c r="I12">
        <v>12</v>
      </c>
      <c r="J12">
        <v>119</v>
      </c>
      <c r="K12" s="95">
        <f t="shared" si="0"/>
        <v>139</v>
      </c>
      <c r="L12" s="39">
        <v>3959.02</v>
      </c>
      <c r="M12" s="39">
        <v>3757.3466699999999</v>
      </c>
      <c r="N12" s="39">
        <v>44800.7408</v>
      </c>
      <c r="O12" s="98">
        <f t="shared" si="3"/>
        <v>52517.107470000003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47</v>
      </c>
      <c r="D13" s="73">
        <v>38</v>
      </c>
      <c r="E13" s="73">
        <v>202</v>
      </c>
      <c r="F13" s="95">
        <f t="shared" si="1"/>
        <v>287</v>
      </c>
      <c r="G13" s="129">
        <f t="shared" si="2"/>
        <v>1.6254176813728267E-2</v>
      </c>
      <c r="H13" s="4">
        <v>29</v>
      </c>
      <c r="I13">
        <v>21</v>
      </c>
      <c r="J13">
        <v>122</v>
      </c>
      <c r="K13" s="95">
        <f t="shared" si="0"/>
        <v>172</v>
      </c>
      <c r="L13" s="39">
        <v>21087.9067</v>
      </c>
      <c r="M13" s="39">
        <v>11455.513300000001</v>
      </c>
      <c r="N13" s="39">
        <v>55727.338300000003</v>
      </c>
      <c r="O13" s="98">
        <f t="shared" si="3"/>
        <v>88270.758300000001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2</v>
      </c>
      <c r="D14" s="73">
        <v>0</v>
      </c>
      <c r="E14" s="73">
        <v>16</v>
      </c>
      <c r="F14" s="95">
        <f t="shared" si="1"/>
        <v>18</v>
      </c>
      <c r="G14" s="129">
        <f t="shared" si="2"/>
        <v>1.0194257235090899E-3</v>
      </c>
      <c r="H14" s="4">
        <v>2</v>
      </c>
      <c r="I14">
        <v>0</v>
      </c>
      <c r="J14">
        <v>12</v>
      </c>
      <c r="K14" s="95">
        <f t="shared" si="0"/>
        <v>14</v>
      </c>
      <c r="L14" s="39">
        <v>301.77333299999998</v>
      </c>
      <c r="M14" s="39">
        <v>0</v>
      </c>
      <c r="N14" s="39">
        <v>2841.2150000000001</v>
      </c>
      <c r="O14" s="98">
        <f t="shared" si="3"/>
        <v>3142.9883330000002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109</v>
      </c>
      <c r="D15" s="73">
        <v>63</v>
      </c>
      <c r="E15" s="73">
        <v>354</v>
      </c>
      <c r="F15" s="95">
        <f t="shared" si="1"/>
        <v>526</v>
      </c>
      <c r="G15" s="129">
        <f t="shared" si="2"/>
        <v>2.9789885031432293E-2</v>
      </c>
      <c r="H15" s="4">
        <v>64</v>
      </c>
      <c r="I15">
        <v>34</v>
      </c>
      <c r="J15">
        <v>215</v>
      </c>
      <c r="K15" s="95">
        <f t="shared" si="0"/>
        <v>313</v>
      </c>
      <c r="L15" s="39">
        <v>42911.710800000001</v>
      </c>
      <c r="M15" s="39">
        <v>19516.802500000002</v>
      </c>
      <c r="N15" s="39">
        <v>102181.181</v>
      </c>
      <c r="O15" s="98">
        <f t="shared" si="3"/>
        <v>164609.6943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166</v>
      </c>
      <c r="D16" s="73">
        <v>40</v>
      </c>
      <c r="E16" s="73">
        <v>487</v>
      </c>
      <c r="F16" s="95">
        <f t="shared" si="1"/>
        <v>693</v>
      </c>
      <c r="G16" s="129">
        <f t="shared" si="2"/>
        <v>3.9247890355099957E-2</v>
      </c>
      <c r="H16" s="4">
        <v>96</v>
      </c>
      <c r="I16">
        <v>24</v>
      </c>
      <c r="J16">
        <v>285</v>
      </c>
      <c r="K16" s="95">
        <f t="shared" si="0"/>
        <v>405</v>
      </c>
      <c r="L16" s="39">
        <v>95970.105800000005</v>
      </c>
      <c r="M16" s="39">
        <v>17549.144199999999</v>
      </c>
      <c r="N16" s="39">
        <v>223249.44399999999</v>
      </c>
      <c r="O16" s="98">
        <f t="shared" si="3"/>
        <v>336768.69400000002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8</v>
      </c>
      <c r="D17" s="73">
        <v>11</v>
      </c>
      <c r="E17" s="73">
        <v>47</v>
      </c>
      <c r="F17" s="95">
        <f t="shared" si="1"/>
        <v>66</v>
      </c>
      <c r="G17" s="129">
        <f t="shared" si="2"/>
        <v>3.7378943195333298E-3</v>
      </c>
      <c r="H17" s="4">
        <v>4</v>
      </c>
      <c r="I17">
        <v>8</v>
      </c>
      <c r="J17">
        <v>28</v>
      </c>
      <c r="K17" s="95">
        <f t="shared" si="0"/>
        <v>40</v>
      </c>
      <c r="L17" s="39">
        <v>2372.54333</v>
      </c>
      <c r="M17" s="39">
        <v>3358.03</v>
      </c>
      <c r="N17" s="39">
        <v>11233.646699999999</v>
      </c>
      <c r="O17" s="98">
        <f t="shared" si="3"/>
        <v>16964.22003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385</v>
      </c>
      <c r="D18" s="73">
        <v>98</v>
      </c>
      <c r="E18" s="73">
        <v>861</v>
      </c>
      <c r="F18" s="95">
        <f t="shared" si="1"/>
        <v>1344</v>
      </c>
      <c r="G18" s="129">
        <f t="shared" si="2"/>
        <v>7.6117120688678708E-2</v>
      </c>
      <c r="H18" s="4">
        <v>210</v>
      </c>
      <c r="I18">
        <v>58</v>
      </c>
      <c r="J18">
        <v>518</v>
      </c>
      <c r="K18" s="95">
        <f t="shared" si="0"/>
        <v>786</v>
      </c>
      <c r="L18" s="39">
        <v>210274.69699999999</v>
      </c>
      <c r="M18" s="39">
        <v>46259.091699999997</v>
      </c>
      <c r="N18" s="39">
        <v>344086.19900000002</v>
      </c>
      <c r="O18" s="98">
        <f t="shared" si="3"/>
        <v>600619.98769999994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924</v>
      </c>
      <c r="D19" s="73">
        <v>211</v>
      </c>
      <c r="E19" s="73">
        <v>1686</v>
      </c>
      <c r="F19" s="95">
        <f t="shared" si="1"/>
        <v>2821</v>
      </c>
      <c r="G19" s="129">
        <f t="shared" si="2"/>
        <v>0.15976666477884124</v>
      </c>
      <c r="H19" s="4">
        <v>520</v>
      </c>
      <c r="I19">
        <v>120</v>
      </c>
      <c r="J19">
        <v>1018</v>
      </c>
      <c r="K19" s="95">
        <f t="shared" si="0"/>
        <v>1658</v>
      </c>
      <c r="L19" s="39">
        <v>432517.00900000002</v>
      </c>
      <c r="M19" s="39">
        <v>82240.058300000004</v>
      </c>
      <c r="N19" s="39">
        <v>614164.46</v>
      </c>
      <c r="O19" s="98">
        <f t="shared" si="3"/>
        <v>1128921.5273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11</v>
      </c>
      <c r="D20" s="73">
        <v>5</v>
      </c>
      <c r="E20" s="73">
        <v>46</v>
      </c>
      <c r="F20" s="95">
        <f t="shared" si="1"/>
        <v>62</v>
      </c>
      <c r="G20" s="129">
        <f t="shared" si="2"/>
        <v>3.5113552698646431E-3</v>
      </c>
      <c r="H20" s="4">
        <v>8</v>
      </c>
      <c r="I20">
        <v>2</v>
      </c>
      <c r="J20">
        <v>30</v>
      </c>
      <c r="K20" s="95">
        <f t="shared" si="0"/>
        <v>40</v>
      </c>
      <c r="L20" s="39">
        <v>4412.3191699999998</v>
      </c>
      <c r="M20" s="39">
        <v>1044.81</v>
      </c>
      <c r="N20" s="39">
        <v>12355.665800000001</v>
      </c>
      <c r="O20" s="98">
        <f t="shared" si="3"/>
        <v>17812.794970000003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76</v>
      </c>
      <c r="D21" s="73">
        <v>48</v>
      </c>
      <c r="E21" s="73">
        <v>133</v>
      </c>
      <c r="F21" s="95">
        <f t="shared" si="1"/>
        <v>257</v>
      </c>
      <c r="G21" s="129">
        <f t="shared" si="2"/>
        <v>1.4555133941213117E-2</v>
      </c>
      <c r="H21" s="4">
        <v>41</v>
      </c>
      <c r="I21">
        <v>21</v>
      </c>
      <c r="J21">
        <v>77</v>
      </c>
      <c r="K21" s="95">
        <f t="shared" si="0"/>
        <v>139</v>
      </c>
      <c r="L21" s="39">
        <v>19664.0275</v>
      </c>
      <c r="M21" s="39">
        <v>15078.060799999999</v>
      </c>
      <c r="N21" s="39">
        <v>28619.142500000002</v>
      </c>
      <c r="O21" s="98">
        <f t="shared" si="3"/>
        <v>63361.230800000005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84</v>
      </c>
      <c r="D22" s="73">
        <v>19</v>
      </c>
      <c r="E22" s="73">
        <v>189</v>
      </c>
      <c r="F22" s="95">
        <f t="shared" si="1"/>
        <v>292</v>
      </c>
      <c r="G22" s="129">
        <f t="shared" si="2"/>
        <v>1.6537350625814125E-2</v>
      </c>
      <c r="H22" s="4">
        <v>43</v>
      </c>
      <c r="I22">
        <v>11</v>
      </c>
      <c r="J22">
        <v>111</v>
      </c>
      <c r="K22" s="95">
        <f t="shared" si="0"/>
        <v>165</v>
      </c>
      <c r="L22" s="39">
        <v>24276.275799999999</v>
      </c>
      <c r="M22" s="39">
        <v>5810.2308300000004</v>
      </c>
      <c r="N22" s="39">
        <v>44487.029199999997</v>
      </c>
      <c r="O22" s="98">
        <f t="shared" si="3"/>
        <v>74573.535829999993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1</v>
      </c>
      <c r="D23" s="73">
        <v>1</v>
      </c>
      <c r="E23" s="73">
        <v>131</v>
      </c>
      <c r="F23" s="95">
        <f t="shared" si="1"/>
        <v>133</v>
      </c>
      <c r="G23" s="129">
        <f t="shared" si="2"/>
        <v>7.5324234014838305E-3</v>
      </c>
      <c r="H23" s="4">
        <v>1</v>
      </c>
      <c r="I23">
        <v>1</v>
      </c>
      <c r="J23">
        <v>89</v>
      </c>
      <c r="K23" s="95">
        <f t="shared" si="0"/>
        <v>91</v>
      </c>
      <c r="L23" s="39">
        <v>393.98666700000001</v>
      </c>
      <c r="M23" s="39">
        <v>123.16416700000001</v>
      </c>
      <c r="N23" s="39">
        <v>37290.521699999998</v>
      </c>
      <c r="O23" s="98">
        <f t="shared" si="3"/>
        <v>37807.672533999998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79</v>
      </c>
      <c r="D24" s="73">
        <v>43</v>
      </c>
      <c r="E24" s="73">
        <v>288</v>
      </c>
      <c r="F24" s="95">
        <f t="shared" si="1"/>
        <v>410</v>
      </c>
      <c r="G24" s="129">
        <f t="shared" si="2"/>
        <v>2.322025259104038E-2</v>
      </c>
      <c r="H24" s="4">
        <v>39</v>
      </c>
      <c r="I24">
        <v>26</v>
      </c>
      <c r="J24">
        <v>180</v>
      </c>
      <c r="K24" s="95">
        <f t="shared" si="0"/>
        <v>245</v>
      </c>
      <c r="L24" s="39">
        <v>21552.8842</v>
      </c>
      <c r="M24" s="39">
        <v>12226.2075</v>
      </c>
      <c r="N24" s="39">
        <v>63668.5942</v>
      </c>
      <c r="O24" s="98">
        <f t="shared" si="3"/>
        <v>97447.685900000011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55</v>
      </c>
      <c r="D25" s="73">
        <v>32</v>
      </c>
      <c r="E25" s="73">
        <v>341</v>
      </c>
      <c r="F25" s="95">
        <f t="shared" si="1"/>
        <v>428</v>
      </c>
      <c r="G25" s="129">
        <f t="shared" si="2"/>
        <v>2.423967831454947E-2</v>
      </c>
      <c r="H25" s="4">
        <v>28</v>
      </c>
      <c r="I25">
        <v>24</v>
      </c>
      <c r="J25">
        <v>219</v>
      </c>
      <c r="K25" s="95">
        <f t="shared" si="0"/>
        <v>271</v>
      </c>
      <c r="L25" s="39">
        <v>14374.1867</v>
      </c>
      <c r="M25" s="39">
        <v>8786.1691699999992</v>
      </c>
      <c r="N25" s="39">
        <v>78409.879199999996</v>
      </c>
      <c r="O25" s="98">
        <f t="shared" si="3"/>
        <v>101570.23507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6</v>
      </c>
      <c r="D26" s="73">
        <v>6</v>
      </c>
      <c r="E26" s="73">
        <v>136</v>
      </c>
      <c r="F26" s="95">
        <f>SUM(C26:E26)</f>
        <v>148</v>
      </c>
      <c r="G26" s="129">
        <f t="shared" si="2"/>
        <v>8.3819448377414063E-3</v>
      </c>
      <c r="H26" s="4">
        <v>3</v>
      </c>
      <c r="I26">
        <v>3</v>
      </c>
      <c r="J26">
        <v>87</v>
      </c>
      <c r="K26" s="95">
        <f t="shared" si="0"/>
        <v>93</v>
      </c>
      <c r="L26" s="39">
        <v>1848.3724999999999</v>
      </c>
      <c r="M26" s="39">
        <v>1295.45</v>
      </c>
      <c r="N26" s="39">
        <v>32922.088300000003</v>
      </c>
      <c r="O26" s="98">
        <f t="shared" si="3"/>
        <v>36065.910800000005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2696</v>
      </c>
      <c r="D27" s="73">
        <v>663</v>
      </c>
      <c r="E27" s="73">
        <v>1786</v>
      </c>
      <c r="F27" s="95">
        <f>SUM(C27:E27)</f>
        <v>5145</v>
      </c>
      <c r="G27" s="129">
        <f t="shared" si="2"/>
        <v>0.2913858526363482</v>
      </c>
      <c r="H27" s="4">
        <v>1592</v>
      </c>
      <c r="I27">
        <v>391</v>
      </c>
      <c r="J27">
        <v>1087</v>
      </c>
      <c r="K27" s="95">
        <f t="shared" si="0"/>
        <v>3070</v>
      </c>
      <c r="L27" s="39">
        <v>1132069.6299999999</v>
      </c>
      <c r="M27" s="39">
        <v>232415.712</v>
      </c>
      <c r="N27" s="39">
        <v>613094.61399999994</v>
      </c>
      <c r="O27" s="98">
        <f t="shared" si="3"/>
        <v>1977579.9559999998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5691</v>
      </c>
      <c r="D28" s="103">
        <f>SUM(D4:D27)</f>
        <v>1788</v>
      </c>
      <c r="E28" s="103">
        <f>SUM(E4:E27)</f>
        <v>10178</v>
      </c>
      <c r="F28" s="104">
        <f>SUM(F4:F27)</f>
        <v>17657</v>
      </c>
      <c r="G28" s="103"/>
      <c r="H28" s="130">
        <f t="shared" ref="H28:O28" si="4">SUM(H4:H27)</f>
        <v>3284</v>
      </c>
      <c r="I28" s="103">
        <f>SUM(I4:I27)</f>
        <v>1034</v>
      </c>
      <c r="J28" s="103">
        <f t="shared" si="4"/>
        <v>6234</v>
      </c>
      <c r="K28" s="104">
        <f t="shared" si="4"/>
        <v>10552</v>
      </c>
      <c r="L28" s="105">
        <f t="shared" si="4"/>
        <v>2449367.2356700003</v>
      </c>
      <c r="M28" s="105">
        <f t="shared" si="4"/>
        <v>643876.33946699998</v>
      </c>
      <c r="N28" s="105">
        <f>SUM(N4:N27)</f>
        <v>3393083.4276000001</v>
      </c>
      <c r="O28" s="106">
        <f t="shared" si="4"/>
        <v>6486327.0027370006</v>
      </c>
      <c r="P28" t="s">
        <v>112</v>
      </c>
    </row>
    <row r="31" spans="1:17" x14ac:dyDescent="0.2">
      <c r="I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3" x14ac:dyDescent="0.2">
      <c r="F33" t="s">
        <v>112</v>
      </c>
    </row>
    <row r="34" spans="6:13" x14ac:dyDescent="0.2">
      <c r="H34" t="s">
        <v>112</v>
      </c>
    </row>
    <row r="35" spans="6:13" x14ac:dyDescent="0.2">
      <c r="K35" t="s">
        <v>112</v>
      </c>
      <c r="M35" t="s">
        <v>112</v>
      </c>
    </row>
    <row r="38" spans="6:13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pane xSplit="2" ySplit="3" topLeftCell="I4" activePane="bottomRight" state="frozen"/>
      <selection pane="topRight" activeCell="C1" sqref="C1"/>
      <selection pane="bottomLeft" activeCell="A4" sqref="A4"/>
      <selection pane="bottomRight" activeCell="I33" sqref="I33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139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45</v>
      </c>
      <c r="D4" s="73">
        <v>18</v>
      </c>
      <c r="E4" s="73">
        <v>197</v>
      </c>
      <c r="F4" s="95">
        <f>SUM(C4:E4)</f>
        <v>260</v>
      </c>
      <c r="G4" s="129">
        <f>F4/F$28</f>
        <v>1.4745916515426498E-2</v>
      </c>
      <c r="H4" s="6">
        <v>22</v>
      </c>
      <c r="I4">
        <v>12</v>
      </c>
      <c r="J4">
        <v>115</v>
      </c>
      <c r="K4" s="95">
        <f t="shared" ref="K4:K27" si="0">SUM(H4:J4)</f>
        <v>149</v>
      </c>
      <c r="L4" s="39">
        <v>13548.535</v>
      </c>
      <c r="M4" s="39">
        <v>5039.8508300000003</v>
      </c>
      <c r="N4" s="39">
        <v>43633.644200000002</v>
      </c>
      <c r="O4" s="98">
        <f>SUM(L4:N4)</f>
        <v>62222.030030000002</v>
      </c>
      <c r="P4" s="128"/>
      <c r="Q4" s="122"/>
    </row>
    <row r="5" spans="1:21" x14ac:dyDescent="0.2">
      <c r="A5" s="4">
        <v>2</v>
      </c>
      <c r="B5" s="15" t="s">
        <v>5</v>
      </c>
      <c r="C5" s="73">
        <v>74</v>
      </c>
      <c r="D5" s="73">
        <v>60</v>
      </c>
      <c r="E5" s="73">
        <v>268</v>
      </c>
      <c r="F5" s="95">
        <f t="shared" ref="F5:F25" si="1">SUM(C5:E5)</f>
        <v>402</v>
      </c>
      <c r="G5" s="129">
        <f t="shared" ref="G5:G27" si="2">F5/F$28</f>
        <v>2.2799455535390201E-2</v>
      </c>
      <c r="H5" s="4">
        <v>37</v>
      </c>
      <c r="I5">
        <v>32</v>
      </c>
      <c r="J5">
        <v>156</v>
      </c>
      <c r="K5" s="95">
        <f t="shared" si="0"/>
        <v>225</v>
      </c>
      <c r="L5" s="39">
        <v>29963.505000000001</v>
      </c>
      <c r="M5" s="39">
        <v>21341.482499999998</v>
      </c>
      <c r="N5" s="39">
        <v>82271.193299999999</v>
      </c>
      <c r="O5" s="98">
        <f t="shared" ref="O5:O27" si="3">SUM(L5:N5)</f>
        <v>133576.1808</v>
      </c>
      <c r="P5" s="128"/>
      <c r="Q5" s="122"/>
    </row>
    <row r="6" spans="1:21" x14ac:dyDescent="0.2">
      <c r="A6" s="4">
        <v>3</v>
      </c>
      <c r="B6" s="15" t="s">
        <v>6</v>
      </c>
      <c r="C6" s="73">
        <v>632</v>
      </c>
      <c r="D6" s="73">
        <v>287</v>
      </c>
      <c r="E6" s="73">
        <v>1725</v>
      </c>
      <c r="F6" s="95">
        <f t="shared" si="1"/>
        <v>2644</v>
      </c>
      <c r="G6" s="129">
        <f t="shared" si="2"/>
        <v>0.14995462794918329</v>
      </c>
      <c r="H6" s="4">
        <v>365</v>
      </c>
      <c r="I6">
        <v>153</v>
      </c>
      <c r="J6">
        <v>1052</v>
      </c>
      <c r="K6" s="95">
        <f t="shared" si="0"/>
        <v>1570</v>
      </c>
      <c r="L6" s="39">
        <v>279041.24099999998</v>
      </c>
      <c r="M6" s="39">
        <v>117858.823</v>
      </c>
      <c r="N6" s="39">
        <v>612822.39399999997</v>
      </c>
      <c r="O6" s="98">
        <f t="shared" si="3"/>
        <v>1009722.458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16</v>
      </c>
      <c r="D7" s="73">
        <v>9</v>
      </c>
      <c r="E7" s="73">
        <v>168</v>
      </c>
      <c r="F7" s="95">
        <f t="shared" si="1"/>
        <v>193</v>
      </c>
      <c r="G7" s="129">
        <f t="shared" si="2"/>
        <v>1.0946007259528131E-2</v>
      </c>
      <c r="H7" s="4">
        <v>9</v>
      </c>
      <c r="I7">
        <v>7</v>
      </c>
      <c r="J7">
        <v>102</v>
      </c>
      <c r="K7" s="95">
        <f t="shared" si="0"/>
        <v>118</v>
      </c>
      <c r="L7" s="39">
        <v>5292.6033299999999</v>
      </c>
      <c r="M7" s="39">
        <v>3569.41</v>
      </c>
      <c r="N7" s="39">
        <v>53919.32</v>
      </c>
      <c r="O7" s="98">
        <f t="shared" si="3"/>
        <v>62781.333330000001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16</v>
      </c>
      <c r="D8" s="73">
        <v>7</v>
      </c>
      <c r="E8" s="73">
        <v>138</v>
      </c>
      <c r="F8" s="95">
        <f t="shared" si="1"/>
        <v>161</v>
      </c>
      <c r="G8" s="129">
        <f t="shared" si="2"/>
        <v>9.1311252268602549E-3</v>
      </c>
      <c r="H8" s="4">
        <v>11</v>
      </c>
      <c r="I8">
        <v>6</v>
      </c>
      <c r="J8">
        <v>92</v>
      </c>
      <c r="K8" s="95">
        <f t="shared" si="0"/>
        <v>109</v>
      </c>
      <c r="L8" s="39">
        <v>4987.2441699999999</v>
      </c>
      <c r="M8" s="39">
        <v>1722.08833</v>
      </c>
      <c r="N8" s="39">
        <v>30440.15</v>
      </c>
      <c r="O8" s="98">
        <f t="shared" si="3"/>
        <v>37149.482499999998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23</v>
      </c>
      <c r="D9" s="73">
        <v>32</v>
      </c>
      <c r="E9" s="73">
        <v>278</v>
      </c>
      <c r="F9" s="95">
        <f t="shared" si="1"/>
        <v>333</v>
      </c>
      <c r="G9" s="129">
        <f t="shared" si="2"/>
        <v>1.8886116152450092E-2</v>
      </c>
      <c r="H9" s="4">
        <v>18</v>
      </c>
      <c r="I9">
        <v>18</v>
      </c>
      <c r="J9">
        <v>182</v>
      </c>
      <c r="K9" s="95">
        <f t="shared" si="0"/>
        <v>218</v>
      </c>
      <c r="L9" s="39">
        <v>8963.5324999999993</v>
      </c>
      <c r="M9" s="39">
        <v>12434.1533</v>
      </c>
      <c r="N9" s="39">
        <v>94517.518299999996</v>
      </c>
      <c r="O9" s="98">
        <f t="shared" si="3"/>
        <v>115915.2041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69</v>
      </c>
      <c r="D10" s="73">
        <v>32</v>
      </c>
      <c r="E10" s="73">
        <v>182</v>
      </c>
      <c r="F10" s="95">
        <f t="shared" si="1"/>
        <v>283</v>
      </c>
      <c r="G10" s="129">
        <f t="shared" si="2"/>
        <v>1.6050362976406534E-2</v>
      </c>
      <c r="H10" s="4">
        <v>48</v>
      </c>
      <c r="I10">
        <v>16</v>
      </c>
      <c r="J10">
        <v>108</v>
      </c>
      <c r="K10" s="95">
        <f t="shared" si="0"/>
        <v>172</v>
      </c>
      <c r="L10" s="39">
        <v>23782.947499999998</v>
      </c>
      <c r="M10" s="39">
        <v>7617.9674999999997</v>
      </c>
      <c r="N10" s="39">
        <v>47628.078300000001</v>
      </c>
      <c r="O10" s="98">
        <f t="shared" si="3"/>
        <v>79028.993300000002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114</v>
      </c>
      <c r="D11" s="73">
        <v>25</v>
      </c>
      <c r="E11" s="73">
        <v>379</v>
      </c>
      <c r="F11" s="95">
        <f t="shared" si="1"/>
        <v>518</v>
      </c>
      <c r="G11" s="129">
        <f t="shared" si="2"/>
        <v>2.9378402903811253E-2</v>
      </c>
      <c r="H11" s="4">
        <v>67</v>
      </c>
      <c r="I11">
        <v>15</v>
      </c>
      <c r="J11">
        <v>254</v>
      </c>
      <c r="K11" s="95">
        <f t="shared" si="0"/>
        <v>336</v>
      </c>
      <c r="L11" s="39">
        <v>48186.569199999998</v>
      </c>
      <c r="M11" s="39">
        <v>6924.84</v>
      </c>
      <c r="N11" s="39">
        <v>133465.71299999999</v>
      </c>
      <c r="O11" s="98">
        <f t="shared" si="3"/>
        <v>188577.12219999998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14</v>
      </c>
      <c r="D12" s="73">
        <v>18</v>
      </c>
      <c r="E12" s="73">
        <v>179</v>
      </c>
      <c r="F12" s="95">
        <f t="shared" si="1"/>
        <v>211</v>
      </c>
      <c r="G12" s="129">
        <f t="shared" si="2"/>
        <v>1.1966878402903811E-2</v>
      </c>
      <c r="H12" s="4">
        <v>9</v>
      </c>
      <c r="I12">
        <v>12</v>
      </c>
      <c r="J12">
        <v>117</v>
      </c>
      <c r="K12" s="95">
        <f t="shared" si="0"/>
        <v>138</v>
      </c>
      <c r="L12" s="39">
        <v>4006.2208300000002</v>
      </c>
      <c r="M12" s="39">
        <v>4753.5366700000004</v>
      </c>
      <c r="N12" s="39">
        <v>45164.686699999998</v>
      </c>
      <c r="O12" s="98">
        <f t="shared" si="3"/>
        <v>53924.444199999998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45</v>
      </c>
      <c r="D13" s="73">
        <v>39</v>
      </c>
      <c r="E13" s="73">
        <v>196</v>
      </c>
      <c r="F13" s="95">
        <f t="shared" si="1"/>
        <v>280</v>
      </c>
      <c r="G13" s="129">
        <f t="shared" si="2"/>
        <v>1.588021778584392E-2</v>
      </c>
      <c r="H13" s="4">
        <v>27</v>
      </c>
      <c r="I13">
        <v>22</v>
      </c>
      <c r="J13">
        <v>115</v>
      </c>
      <c r="K13" s="95">
        <f t="shared" si="0"/>
        <v>164</v>
      </c>
      <c r="L13" s="39">
        <v>21156.286700000001</v>
      </c>
      <c r="M13" s="39">
        <v>10812.251700000001</v>
      </c>
      <c r="N13" s="39">
        <v>56804.659200000002</v>
      </c>
      <c r="O13" s="98">
        <f t="shared" si="3"/>
        <v>88773.1976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2</v>
      </c>
      <c r="D14" s="73">
        <v>0</v>
      </c>
      <c r="E14" s="73">
        <v>16</v>
      </c>
      <c r="F14" s="95">
        <f t="shared" si="1"/>
        <v>18</v>
      </c>
      <c r="G14" s="129">
        <f t="shared" si="2"/>
        <v>1.0208711433756805E-3</v>
      </c>
      <c r="H14" s="4">
        <v>2</v>
      </c>
      <c r="I14">
        <v>0</v>
      </c>
      <c r="J14">
        <v>12</v>
      </c>
      <c r="K14" s="95">
        <f t="shared" si="0"/>
        <v>14</v>
      </c>
      <c r="L14" s="39">
        <v>301.77333299999998</v>
      </c>
      <c r="M14" s="39">
        <v>0</v>
      </c>
      <c r="N14" s="39">
        <v>2811.835</v>
      </c>
      <c r="O14" s="98">
        <f t="shared" si="3"/>
        <v>3113.6083330000001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102</v>
      </c>
      <c r="D15" s="73">
        <v>60</v>
      </c>
      <c r="E15" s="73">
        <v>362</v>
      </c>
      <c r="F15" s="95">
        <f t="shared" si="1"/>
        <v>524</v>
      </c>
      <c r="G15" s="129">
        <f t="shared" si="2"/>
        <v>2.9718693284936478E-2</v>
      </c>
      <c r="H15" s="4">
        <v>61</v>
      </c>
      <c r="I15">
        <v>34</v>
      </c>
      <c r="J15">
        <v>215</v>
      </c>
      <c r="K15" s="95">
        <f t="shared" si="0"/>
        <v>310</v>
      </c>
      <c r="L15" s="39">
        <v>42069.744200000001</v>
      </c>
      <c r="M15" s="39">
        <v>18290.685799999999</v>
      </c>
      <c r="N15" s="39">
        <v>106387.363</v>
      </c>
      <c r="O15" s="98">
        <f t="shared" si="3"/>
        <v>166747.79300000001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151</v>
      </c>
      <c r="D16" s="73">
        <v>40</v>
      </c>
      <c r="E16" s="73">
        <v>520</v>
      </c>
      <c r="F16" s="95">
        <f t="shared" si="1"/>
        <v>711</v>
      </c>
      <c r="G16" s="129">
        <f t="shared" si="2"/>
        <v>4.0324410163339382E-2</v>
      </c>
      <c r="H16" s="4">
        <v>87</v>
      </c>
      <c r="I16">
        <v>21</v>
      </c>
      <c r="J16">
        <v>304</v>
      </c>
      <c r="K16" s="95">
        <f t="shared" si="0"/>
        <v>412</v>
      </c>
      <c r="L16" s="39">
        <v>81423.3658</v>
      </c>
      <c r="M16" s="39">
        <v>15570.5875</v>
      </c>
      <c r="N16" s="39">
        <v>236271.761</v>
      </c>
      <c r="O16" s="98">
        <f t="shared" si="3"/>
        <v>333265.71429999999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11</v>
      </c>
      <c r="D17" s="73">
        <v>9</v>
      </c>
      <c r="E17" s="73">
        <v>53</v>
      </c>
      <c r="F17" s="95">
        <f t="shared" si="1"/>
        <v>73</v>
      </c>
      <c r="G17" s="129">
        <f t="shared" si="2"/>
        <v>4.1401996370235934E-3</v>
      </c>
      <c r="H17" s="4">
        <v>6</v>
      </c>
      <c r="I17">
        <v>6</v>
      </c>
      <c r="J17">
        <v>30</v>
      </c>
      <c r="K17" s="95">
        <f t="shared" si="0"/>
        <v>42</v>
      </c>
      <c r="L17" s="39">
        <v>3731.52</v>
      </c>
      <c r="M17" s="39">
        <v>2501.46</v>
      </c>
      <c r="N17" s="39">
        <v>12793.8958</v>
      </c>
      <c r="O17" s="98">
        <f t="shared" si="3"/>
        <v>19026.875800000002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366</v>
      </c>
      <c r="D18" s="73">
        <v>117</v>
      </c>
      <c r="E18" s="73">
        <v>880</v>
      </c>
      <c r="F18" s="95">
        <f t="shared" si="1"/>
        <v>1363</v>
      </c>
      <c r="G18" s="129">
        <f t="shared" si="2"/>
        <v>7.7302631578947373E-2</v>
      </c>
      <c r="H18" s="4">
        <v>201</v>
      </c>
      <c r="I18">
        <v>67</v>
      </c>
      <c r="J18">
        <v>529</v>
      </c>
      <c r="K18" s="95">
        <f t="shared" si="0"/>
        <v>797</v>
      </c>
      <c r="L18" s="39">
        <v>199326.77900000001</v>
      </c>
      <c r="M18" s="39">
        <v>52516.143300000003</v>
      </c>
      <c r="N18" s="39">
        <v>354467.25199999998</v>
      </c>
      <c r="O18" s="98">
        <f t="shared" si="3"/>
        <v>606310.17429999996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937</v>
      </c>
      <c r="D19" s="73">
        <v>193</v>
      </c>
      <c r="E19" s="73">
        <v>1684</v>
      </c>
      <c r="F19" s="95">
        <f t="shared" si="1"/>
        <v>2814</v>
      </c>
      <c r="G19" s="129">
        <f t="shared" si="2"/>
        <v>0.1595961887477314</v>
      </c>
      <c r="H19" s="4">
        <v>517</v>
      </c>
      <c r="I19">
        <v>106</v>
      </c>
      <c r="J19">
        <v>1025</v>
      </c>
      <c r="K19" s="95">
        <f t="shared" si="0"/>
        <v>1648</v>
      </c>
      <c r="L19" s="39">
        <v>438905.19799999997</v>
      </c>
      <c r="M19" s="39">
        <v>76652.452499999999</v>
      </c>
      <c r="N19" s="39">
        <v>607738.46200000006</v>
      </c>
      <c r="O19" s="98">
        <f t="shared" si="3"/>
        <v>1123296.1125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8</v>
      </c>
      <c r="D20" s="73">
        <v>5</v>
      </c>
      <c r="E20" s="73">
        <v>44</v>
      </c>
      <c r="F20" s="95">
        <f t="shared" si="1"/>
        <v>57</v>
      </c>
      <c r="G20" s="129">
        <f t="shared" si="2"/>
        <v>3.2327586206896551E-3</v>
      </c>
      <c r="H20" s="4">
        <v>6</v>
      </c>
      <c r="I20">
        <v>2</v>
      </c>
      <c r="J20">
        <v>29</v>
      </c>
      <c r="K20" s="95">
        <f t="shared" si="0"/>
        <v>37</v>
      </c>
      <c r="L20" s="39">
        <v>2995.3733299999999</v>
      </c>
      <c r="M20" s="39">
        <v>1044.81</v>
      </c>
      <c r="N20" s="39">
        <v>12769.51</v>
      </c>
      <c r="O20" s="98">
        <f t="shared" si="3"/>
        <v>16809.693330000002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70</v>
      </c>
      <c r="D21" s="73">
        <v>50</v>
      </c>
      <c r="E21" s="73">
        <v>140</v>
      </c>
      <c r="F21" s="95">
        <f t="shared" si="1"/>
        <v>260</v>
      </c>
      <c r="G21" s="129">
        <f t="shared" si="2"/>
        <v>1.4745916515426498E-2</v>
      </c>
      <c r="H21" s="4">
        <v>37</v>
      </c>
      <c r="I21">
        <v>21</v>
      </c>
      <c r="J21">
        <v>81</v>
      </c>
      <c r="K21" s="95">
        <f t="shared" si="0"/>
        <v>139</v>
      </c>
      <c r="L21" s="39">
        <v>19911.6558</v>
      </c>
      <c r="M21" s="39">
        <v>15647.3092</v>
      </c>
      <c r="N21" s="39">
        <v>29855.139200000001</v>
      </c>
      <c r="O21" s="98">
        <f t="shared" si="3"/>
        <v>65414.104200000002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85</v>
      </c>
      <c r="D22" s="73">
        <v>18</v>
      </c>
      <c r="E22" s="73">
        <v>185</v>
      </c>
      <c r="F22" s="95">
        <f t="shared" si="1"/>
        <v>288</v>
      </c>
      <c r="G22" s="129">
        <f t="shared" si="2"/>
        <v>1.6333938294010888E-2</v>
      </c>
      <c r="H22" s="4">
        <v>45</v>
      </c>
      <c r="I22">
        <v>11</v>
      </c>
      <c r="J22">
        <v>107</v>
      </c>
      <c r="K22" s="95">
        <f t="shared" si="0"/>
        <v>163</v>
      </c>
      <c r="L22" s="39">
        <v>24940.857499999998</v>
      </c>
      <c r="M22" s="39">
        <v>5981.06167</v>
      </c>
      <c r="N22" s="39">
        <v>44183.284200000002</v>
      </c>
      <c r="O22" s="98">
        <f t="shared" si="3"/>
        <v>75105.203370000003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0</v>
      </c>
      <c r="D23" s="73">
        <v>0</v>
      </c>
      <c r="E23" s="73">
        <v>128</v>
      </c>
      <c r="F23" s="95">
        <f t="shared" si="1"/>
        <v>128</v>
      </c>
      <c r="G23" s="129">
        <f t="shared" si="2"/>
        <v>7.2595281306715061E-3</v>
      </c>
      <c r="H23" s="4">
        <v>0</v>
      </c>
      <c r="I23">
        <v>0</v>
      </c>
      <c r="J23">
        <v>88</v>
      </c>
      <c r="K23" s="95">
        <f t="shared" si="0"/>
        <v>88</v>
      </c>
      <c r="L23" s="39">
        <v>0</v>
      </c>
      <c r="M23" s="39">
        <v>0</v>
      </c>
      <c r="N23" s="39">
        <v>37411.692499999997</v>
      </c>
      <c r="O23" s="98">
        <f t="shared" si="3"/>
        <v>37411.692499999997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72</v>
      </c>
      <c r="D24" s="73">
        <v>34</v>
      </c>
      <c r="E24" s="73">
        <v>308</v>
      </c>
      <c r="F24" s="95">
        <f t="shared" si="1"/>
        <v>414</v>
      </c>
      <c r="G24" s="129">
        <f t="shared" si="2"/>
        <v>2.3480036297640654E-2</v>
      </c>
      <c r="H24" s="4">
        <v>35</v>
      </c>
      <c r="I24">
        <v>24</v>
      </c>
      <c r="J24">
        <v>187</v>
      </c>
      <c r="K24" s="95">
        <f t="shared" si="0"/>
        <v>246</v>
      </c>
      <c r="L24" s="39">
        <v>21093.3125</v>
      </c>
      <c r="M24" s="39">
        <v>7408.2558300000001</v>
      </c>
      <c r="N24" s="39">
        <v>68461.542499999996</v>
      </c>
      <c r="O24" s="98">
        <f t="shared" si="3"/>
        <v>96963.110829999991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38</v>
      </c>
      <c r="D25" s="73">
        <v>33</v>
      </c>
      <c r="E25" s="73">
        <v>345</v>
      </c>
      <c r="F25" s="95">
        <f t="shared" si="1"/>
        <v>416</v>
      </c>
      <c r="G25" s="129">
        <f t="shared" si="2"/>
        <v>2.3593466424682397E-2</v>
      </c>
      <c r="H25" s="4">
        <v>20</v>
      </c>
      <c r="I25">
        <v>23</v>
      </c>
      <c r="J25">
        <v>222</v>
      </c>
      <c r="K25" s="95">
        <f t="shared" si="0"/>
        <v>265</v>
      </c>
      <c r="L25" s="39">
        <v>11725.9133</v>
      </c>
      <c r="M25" s="39">
        <v>7259.6116700000002</v>
      </c>
      <c r="N25" s="39">
        <v>80629.835000000006</v>
      </c>
      <c r="O25" s="98">
        <f t="shared" si="3"/>
        <v>99615.359970000005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5</v>
      </c>
      <c r="D26" s="73">
        <v>3</v>
      </c>
      <c r="E26" s="73">
        <v>135</v>
      </c>
      <c r="F26" s="95">
        <f>SUM(C26:E26)</f>
        <v>143</v>
      </c>
      <c r="G26" s="129">
        <f t="shared" si="2"/>
        <v>8.1102540834845742E-3</v>
      </c>
      <c r="H26" s="4">
        <v>2</v>
      </c>
      <c r="I26">
        <v>2</v>
      </c>
      <c r="J26">
        <v>87</v>
      </c>
      <c r="K26" s="95">
        <f t="shared" si="0"/>
        <v>91</v>
      </c>
      <c r="L26" s="39">
        <v>1966.72667</v>
      </c>
      <c r="M26" s="39">
        <v>667.00833299999999</v>
      </c>
      <c r="N26" s="39">
        <v>32261.146700000001</v>
      </c>
      <c r="O26" s="98">
        <f t="shared" si="3"/>
        <v>34894.881702999999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2574</v>
      </c>
      <c r="D27" s="73">
        <v>633</v>
      </c>
      <c r="E27" s="73">
        <v>1931</v>
      </c>
      <c r="F27" s="95">
        <f>SUM(C27:E27)</f>
        <v>5138</v>
      </c>
      <c r="G27" s="129">
        <f t="shared" si="2"/>
        <v>0.29140199637023595</v>
      </c>
      <c r="H27" s="4">
        <v>1500</v>
      </c>
      <c r="I27">
        <v>380</v>
      </c>
      <c r="J27">
        <v>1175</v>
      </c>
      <c r="K27" s="95">
        <f t="shared" si="0"/>
        <v>3055</v>
      </c>
      <c r="L27" s="39">
        <v>1076718.3700000001</v>
      </c>
      <c r="M27" s="39">
        <v>220790.89499999999</v>
      </c>
      <c r="N27" s="39">
        <v>676625.79799999995</v>
      </c>
      <c r="O27" s="98">
        <f t="shared" si="3"/>
        <v>1974135.0630000001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5469</v>
      </c>
      <c r="D28" s="103">
        <f>SUM(D4:D27)</f>
        <v>1722</v>
      </c>
      <c r="E28" s="103">
        <f>SUM(E4:E27)</f>
        <v>10441</v>
      </c>
      <c r="F28" s="104">
        <f>SUM(F4:F27)</f>
        <v>17632</v>
      </c>
      <c r="G28" s="103"/>
      <c r="H28" s="130">
        <f t="shared" ref="H28:O28" si="4">SUM(H4:H27)</f>
        <v>3132</v>
      </c>
      <c r="I28" s="103">
        <f>SUM(I4:I27)</f>
        <v>990</v>
      </c>
      <c r="J28" s="103">
        <f t="shared" si="4"/>
        <v>6384</v>
      </c>
      <c r="K28" s="104">
        <f t="shared" si="4"/>
        <v>10506</v>
      </c>
      <c r="L28" s="105">
        <f t="shared" si="4"/>
        <v>2364039.2746630004</v>
      </c>
      <c r="M28" s="105">
        <f t="shared" si="4"/>
        <v>616404.68463300006</v>
      </c>
      <c r="N28" s="105">
        <f>SUM(N4:N27)</f>
        <v>3503335.8739</v>
      </c>
      <c r="O28" s="106">
        <f t="shared" si="4"/>
        <v>6483779.8331959993</v>
      </c>
      <c r="P28" t="s">
        <v>112</v>
      </c>
    </row>
    <row r="31" spans="1:17" x14ac:dyDescent="0.2">
      <c r="I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3" x14ac:dyDescent="0.2">
      <c r="F33" t="s">
        <v>112</v>
      </c>
    </row>
    <row r="34" spans="6:13" x14ac:dyDescent="0.2">
      <c r="H34" t="s">
        <v>112</v>
      </c>
    </row>
    <row r="35" spans="6:13" x14ac:dyDescent="0.2">
      <c r="K35" t="s">
        <v>112</v>
      </c>
      <c r="M35" t="s">
        <v>112</v>
      </c>
    </row>
    <row r="38" spans="6:13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topLeftCell="H2" zoomScale="80" zoomScaleNormal="80" workbookViewId="0">
      <selection activeCell="M35" sqref="M35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140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44</v>
      </c>
      <c r="D4" s="73">
        <v>16</v>
      </c>
      <c r="E4" s="73">
        <v>194</v>
      </c>
      <c r="F4" s="95">
        <f>SUM(C4:E4)</f>
        <v>254</v>
      </c>
      <c r="G4" s="129">
        <f>F4/F$28</f>
        <v>1.4170153417015342E-2</v>
      </c>
      <c r="H4" s="6">
        <v>22</v>
      </c>
      <c r="I4">
        <v>12</v>
      </c>
      <c r="J4">
        <v>114</v>
      </c>
      <c r="K4" s="95">
        <f t="shared" ref="K4:K27" si="0">SUM(H4:J4)</f>
        <v>148</v>
      </c>
      <c r="L4" s="39">
        <v>11346.38</v>
      </c>
      <c r="M4" s="39">
        <v>3765.11</v>
      </c>
      <c r="N4" s="39">
        <v>41148.098299999998</v>
      </c>
      <c r="O4" s="98">
        <f>SUM(L4:N4)</f>
        <v>56259.588299999996</v>
      </c>
      <c r="P4" s="128"/>
      <c r="Q4" s="122"/>
    </row>
    <row r="5" spans="1:21" x14ac:dyDescent="0.2">
      <c r="A5" s="4">
        <v>2</v>
      </c>
      <c r="B5" s="15" t="s">
        <v>5</v>
      </c>
      <c r="C5" s="73">
        <v>78</v>
      </c>
      <c r="D5" s="73">
        <v>55</v>
      </c>
      <c r="E5" s="73">
        <v>285</v>
      </c>
      <c r="F5" s="95">
        <f t="shared" ref="F5:F25" si="1">SUM(C5:E5)</f>
        <v>418</v>
      </c>
      <c r="G5" s="129">
        <f t="shared" ref="G5:G27" si="2">F5/F$28</f>
        <v>2.3319386331938634E-2</v>
      </c>
      <c r="H5" s="4">
        <v>39</v>
      </c>
      <c r="I5">
        <v>30</v>
      </c>
      <c r="J5">
        <v>170</v>
      </c>
      <c r="K5" s="95">
        <f t="shared" si="0"/>
        <v>239</v>
      </c>
      <c r="L5" s="39">
        <v>29719.18</v>
      </c>
      <c r="M5" s="39">
        <v>17830.77</v>
      </c>
      <c r="N5" s="39">
        <v>90039.657500000001</v>
      </c>
      <c r="O5" s="98">
        <f t="shared" ref="O5:O27" si="3">SUM(L5:N5)</f>
        <v>137589.60749999998</v>
      </c>
      <c r="P5" s="128"/>
      <c r="Q5" s="122"/>
    </row>
    <row r="6" spans="1:21" x14ac:dyDescent="0.2">
      <c r="A6" s="4">
        <v>3</v>
      </c>
      <c r="B6" s="15" t="s">
        <v>6</v>
      </c>
      <c r="C6" s="73">
        <v>678</v>
      </c>
      <c r="D6" s="73">
        <v>283</v>
      </c>
      <c r="E6" s="73">
        <v>1751</v>
      </c>
      <c r="F6" s="95">
        <f t="shared" si="1"/>
        <v>2712</v>
      </c>
      <c r="G6" s="129">
        <f t="shared" si="2"/>
        <v>0.15129707112970711</v>
      </c>
      <c r="H6" s="4">
        <v>377</v>
      </c>
      <c r="I6">
        <v>150</v>
      </c>
      <c r="J6">
        <v>1079</v>
      </c>
      <c r="K6" s="95">
        <f t="shared" si="0"/>
        <v>1606</v>
      </c>
      <c r="L6" s="39">
        <v>271525.71000000002</v>
      </c>
      <c r="M6" s="39">
        <v>104582.38</v>
      </c>
      <c r="N6" s="39">
        <v>604987.652</v>
      </c>
      <c r="O6" s="98">
        <f t="shared" si="3"/>
        <v>981095.74200000009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24</v>
      </c>
      <c r="D7" s="73">
        <v>9</v>
      </c>
      <c r="E7" s="73">
        <v>175</v>
      </c>
      <c r="F7" s="95">
        <f t="shared" si="1"/>
        <v>208</v>
      </c>
      <c r="G7" s="129">
        <f t="shared" si="2"/>
        <v>1.1603905160390516E-2</v>
      </c>
      <c r="H7" s="4">
        <v>12</v>
      </c>
      <c r="I7">
        <v>7</v>
      </c>
      <c r="J7">
        <v>107</v>
      </c>
      <c r="K7" s="95">
        <f t="shared" si="0"/>
        <v>126</v>
      </c>
      <c r="L7" s="39">
        <v>6305.08</v>
      </c>
      <c r="M7" s="39">
        <v>3447.17</v>
      </c>
      <c r="N7" s="39">
        <v>53131.075799999999</v>
      </c>
      <c r="O7" s="98">
        <f t="shared" si="3"/>
        <v>62883.325799999999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21</v>
      </c>
      <c r="D8" s="73">
        <v>6</v>
      </c>
      <c r="E8" s="73">
        <v>136</v>
      </c>
      <c r="F8" s="95">
        <f t="shared" si="1"/>
        <v>163</v>
      </c>
      <c r="G8" s="129">
        <f t="shared" si="2"/>
        <v>9.0934449093444912E-3</v>
      </c>
      <c r="H8" s="4">
        <v>13</v>
      </c>
      <c r="I8">
        <v>5</v>
      </c>
      <c r="J8">
        <v>92</v>
      </c>
      <c r="K8" s="95">
        <f t="shared" si="0"/>
        <v>110</v>
      </c>
      <c r="L8" s="39">
        <v>5598.18</v>
      </c>
      <c r="M8" s="39">
        <v>1530.56</v>
      </c>
      <c r="N8" s="39">
        <v>28604.203300000001</v>
      </c>
      <c r="O8" s="98">
        <f t="shared" si="3"/>
        <v>35732.943299999999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20</v>
      </c>
      <c r="D9" s="73">
        <v>31</v>
      </c>
      <c r="E9" s="73">
        <v>284</v>
      </c>
      <c r="F9" s="95">
        <f t="shared" si="1"/>
        <v>335</v>
      </c>
      <c r="G9" s="129">
        <f t="shared" si="2"/>
        <v>1.8688981868898186E-2</v>
      </c>
      <c r="H9" s="4">
        <v>14</v>
      </c>
      <c r="I9">
        <v>19</v>
      </c>
      <c r="J9">
        <v>183</v>
      </c>
      <c r="K9" s="95">
        <f t="shared" si="0"/>
        <v>216</v>
      </c>
      <c r="L9" s="39">
        <v>7274.48</v>
      </c>
      <c r="M9" s="39">
        <v>10554.97</v>
      </c>
      <c r="N9" s="39">
        <v>95262.115000000005</v>
      </c>
      <c r="O9" s="98">
        <f t="shared" si="3"/>
        <v>113091.565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62</v>
      </c>
      <c r="D10" s="73">
        <v>32</v>
      </c>
      <c r="E10" s="73">
        <v>186</v>
      </c>
      <c r="F10" s="95">
        <f t="shared" si="1"/>
        <v>280</v>
      </c>
      <c r="G10" s="129">
        <f t="shared" si="2"/>
        <v>1.5620641562064157E-2</v>
      </c>
      <c r="H10" s="4">
        <v>44</v>
      </c>
      <c r="I10">
        <v>18</v>
      </c>
      <c r="J10">
        <v>105</v>
      </c>
      <c r="K10" s="95">
        <f t="shared" si="0"/>
        <v>167</v>
      </c>
      <c r="L10" s="39">
        <v>20593.669999999998</v>
      </c>
      <c r="M10" s="39">
        <v>7023.67</v>
      </c>
      <c r="N10" s="39">
        <v>47252.183299999997</v>
      </c>
      <c r="O10" s="98">
        <f t="shared" si="3"/>
        <v>74869.523300000001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123</v>
      </c>
      <c r="D11" s="73">
        <v>21</v>
      </c>
      <c r="E11" s="73">
        <v>393</v>
      </c>
      <c r="F11" s="95">
        <f t="shared" si="1"/>
        <v>537</v>
      </c>
      <c r="G11" s="129">
        <f t="shared" si="2"/>
        <v>2.9958158995815901E-2</v>
      </c>
      <c r="H11" s="4">
        <v>72</v>
      </c>
      <c r="I11">
        <v>13</v>
      </c>
      <c r="J11">
        <v>264</v>
      </c>
      <c r="K11" s="95">
        <f t="shared" si="0"/>
        <v>349</v>
      </c>
      <c r="L11" s="39">
        <v>47354.93</v>
      </c>
      <c r="M11" s="39">
        <v>5546.19</v>
      </c>
      <c r="N11" s="39">
        <v>140405.44899999999</v>
      </c>
      <c r="O11" s="98">
        <f t="shared" si="3"/>
        <v>193306.56899999999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16</v>
      </c>
      <c r="D12" s="73">
        <v>16</v>
      </c>
      <c r="E12" s="73">
        <v>177</v>
      </c>
      <c r="F12" s="95">
        <f t="shared" si="1"/>
        <v>209</v>
      </c>
      <c r="G12" s="129">
        <f t="shared" si="2"/>
        <v>1.1659693165969317E-2</v>
      </c>
      <c r="H12" s="4">
        <v>11</v>
      </c>
      <c r="I12">
        <v>11</v>
      </c>
      <c r="J12">
        <v>114</v>
      </c>
      <c r="K12" s="95">
        <f t="shared" si="0"/>
        <v>136</v>
      </c>
      <c r="L12" s="39">
        <v>4470.38</v>
      </c>
      <c r="M12" s="39">
        <v>4224.25</v>
      </c>
      <c r="N12" s="39">
        <v>41360.2258</v>
      </c>
      <c r="O12" s="98">
        <f t="shared" si="3"/>
        <v>50054.855800000005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48</v>
      </c>
      <c r="D13" s="73">
        <v>36</v>
      </c>
      <c r="E13" s="73">
        <v>207</v>
      </c>
      <c r="F13" s="95">
        <f t="shared" si="1"/>
        <v>291</v>
      </c>
      <c r="G13" s="129">
        <f t="shared" si="2"/>
        <v>1.6234309623430962E-2</v>
      </c>
      <c r="H13" s="4">
        <v>31</v>
      </c>
      <c r="I13">
        <v>19</v>
      </c>
      <c r="J13">
        <v>122</v>
      </c>
      <c r="K13" s="95">
        <f t="shared" si="0"/>
        <v>172</v>
      </c>
      <c r="L13" s="39">
        <v>20452.259999999998</v>
      </c>
      <c r="M13" s="39">
        <v>10741.46</v>
      </c>
      <c r="N13" s="39">
        <v>55237.985800000002</v>
      </c>
      <c r="O13" s="98">
        <f t="shared" si="3"/>
        <v>86431.705799999996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2</v>
      </c>
      <c r="D14" s="73">
        <v>0</v>
      </c>
      <c r="E14" s="73">
        <v>16</v>
      </c>
      <c r="F14" s="95">
        <f t="shared" si="1"/>
        <v>18</v>
      </c>
      <c r="G14" s="129">
        <f t="shared" si="2"/>
        <v>1.0041841004184101E-3</v>
      </c>
      <c r="H14" s="4">
        <v>2</v>
      </c>
      <c r="I14">
        <v>0</v>
      </c>
      <c r="J14">
        <v>12</v>
      </c>
      <c r="K14" s="95">
        <f t="shared" si="0"/>
        <v>14</v>
      </c>
      <c r="L14" s="39">
        <v>261.58999999999997</v>
      </c>
      <c r="M14" s="39">
        <v>0</v>
      </c>
      <c r="N14" s="39">
        <v>1897.6858299999999</v>
      </c>
      <c r="O14" s="98">
        <f t="shared" si="3"/>
        <v>2159.27583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95</v>
      </c>
      <c r="D15" s="73">
        <v>59</v>
      </c>
      <c r="E15" s="73">
        <v>355</v>
      </c>
      <c r="F15" s="95">
        <f t="shared" si="1"/>
        <v>509</v>
      </c>
      <c r="G15" s="129">
        <f t="shared" si="2"/>
        <v>2.8396094839609483E-2</v>
      </c>
      <c r="H15" s="4">
        <v>56</v>
      </c>
      <c r="I15">
        <v>35</v>
      </c>
      <c r="J15">
        <v>217</v>
      </c>
      <c r="K15" s="95">
        <f t="shared" si="0"/>
        <v>308</v>
      </c>
      <c r="L15" s="39">
        <v>34680.660000000003</v>
      </c>
      <c r="M15" s="39">
        <v>20314.9375</v>
      </c>
      <c r="N15" s="39">
        <v>103126.573</v>
      </c>
      <c r="O15" s="98">
        <f t="shared" si="3"/>
        <v>158122.17050000001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148</v>
      </c>
      <c r="D16" s="73">
        <v>33</v>
      </c>
      <c r="E16" s="73">
        <v>541</v>
      </c>
      <c r="F16" s="95">
        <f t="shared" si="1"/>
        <v>722</v>
      </c>
      <c r="G16" s="129">
        <f t="shared" si="2"/>
        <v>4.0278940027894006E-2</v>
      </c>
      <c r="H16" s="4">
        <v>86</v>
      </c>
      <c r="I16">
        <v>19</v>
      </c>
      <c r="J16">
        <v>313</v>
      </c>
      <c r="K16" s="95">
        <f t="shared" si="0"/>
        <v>418</v>
      </c>
      <c r="L16" s="39">
        <v>75070.960000000006</v>
      </c>
      <c r="M16" s="39">
        <v>14419.058300000001</v>
      </c>
      <c r="N16" s="39">
        <v>245810.91200000001</v>
      </c>
      <c r="O16" s="98">
        <f t="shared" si="3"/>
        <v>335300.93030000001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13</v>
      </c>
      <c r="D17" s="73">
        <v>7</v>
      </c>
      <c r="E17" s="73">
        <v>52</v>
      </c>
      <c r="F17" s="95">
        <f t="shared" si="1"/>
        <v>72</v>
      </c>
      <c r="G17" s="129">
        <f t="shared" si="2"/>
        <v>4.0167364016736404E-3</v>
      </c>
      <c r="H17" s="4">
        <v>8</v>
      </c>
      <c r="I17">
        <v>5</v>
      </c>
      <c r="J17">
        <v>31</v>
      </c>
      <c r="K17" s="95">
        <f t="shared" si="0"/>
        <v>44</v>
      </c>
      <c r="L17" s="39">
        <v>4034.51</v>
      </c>
      <c r="M17" s="39">
        <v>1846.04333</v>
      </c>
      <c r="N17" s="39">
        <v>13503.8475</v>
      </c>
      <c r="O17" s="98">
        <f t="shared" si="3"/>
        <v>19384.400829999999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338</v>
      </c>
      <c r="D18" s="73">
        <v>129</v>
      </c>
      <c r="E18" s="73">
        <v>909</v>
      </c>
      <c r="F18" s="95">
        <f t="shared" si="1"/>
        <v>1376</v>
      </c>
      <c r="G18" s="129">
        <f t="shared" si="2"/>
        <v>7.6764295676429561E-2</v>
      </c>
      <c r="H18" s="4">
        <v>184</v>
      </c>
      <c r="I18">
        <v>72</v>
      </c>
      <c r="J18">
        <v>545</v>
      </c>
      <c r="K18" s="95">
        <f t="shared" si="0"/>
        <v>801</v>
      </c>
      <c r="L18" s="39">
        <v>168036.83</v>
      </c>
      <c r="M18" s="39">
        <v>58855.105799999998</v>
      </c>
      <c r="N18" s="39">
        <v>358653.03499999997</v>
      </c>
      <c r="O18" s="98">
        <f t="shared" si="3"/>
        <v>585544.97080000001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926</v>
      </c>
      <c r="D19" s="73">
        <v>203</v>
      </c>
      <c r="E19" s="73">
        <v>1725</v>
      </c>
      <c r="F19" s="95">
        <f t="shared" si="1"/>
        <v>2854</v>
      </c>
      <c r="G19" s="129">
        <f t="shared" si="2"/>
        <v>0.1592189679218968</v>
      </c>
      <c r="H19" s="4">
        <v>510</v>
      </c>
      <c r="I19">
        <v>114</v>
      </c>
      <c r="J19">
        <v>1050</v>
      </c>
      <c r="K19" s="95">
        <f t="shared" si="0"/>
        <v>1674</v>
      </c>
      <c r="L19" s="39">
        <v>410678.32</v>
      </c>
      <c r="M19" s="39">
        <v>80956.914999999994</v>
      </c>
      <c r="N19" s="39">
        <v>624794.571</v>
      </c>
      <c r="O19" s="98">
        <f t="shared" si="3"/>
        <v>1116429.8059999999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7</v>
      </c>
      <c r="D20" s="73">
        <v>5</v>
      </c>
      <c r="E20" s="73">
        <v>47</v>
      </c>
      <c r="F20" s="95">
        <f t="shared" si="1"/>
        <v>59</v>
      </c>
      <c r="G20" s="129">
        <f t="shared" si="2"/>
        <v>3.2914923291492331E-3</v>
      </c>
      <c r="H20" s="4">
        <v>5</v>
      </c>
      <c r="I20">
        <v>2</v>
      </c>
      <c r="J20">
        <v>31</v>
      </c>
      <c r="K20" s="95">
        <f t="shared" si="0"/>
        <v>38</v>
      </c>
      <c r="L20" s="39">
        <v>2270.12</v>
      </c>
      <c r="M20" s="39">
        <v>867.77166699999998</v>
      </c>
      <c r="N20" s="39">
        <v>13576.755800000001</v>
      </c>
      <c r="O20" s="98">
        <f t="shared" si="3"/>
        <v>16714.647467000003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71</v>
      </c>
      <c r="D21" s="73">
        <v>47</v>
      </c>
      <c r="E21" s="73">
        <v>147</v>
      </c>
      <c r="F21" s="95">
        <f t="shared" si="1"/>
        <v>265</v>
      </c>
      <c r="G21" s="129">
        <f t="shared" si="2"/>
        <v>1.4783821478382147E-2</v>
      </c>
      <c r="H21" s="4">
        <v>38</v>
      </c>
      <c r="I21">
        <v>21</v>
      </c>
      <c r="J21">
        <v>85</v>
      </c>
      <c r="K21" s="95">
        <f t="shared" si="0"/>
        <v>144</v>
      </c>
      <c r="L21" s="39">
        <v>18943.490000000002</v>
      </c>
      <c r="M21" s="39">
        <v>14465.4792</v>
      </c>
      <c r="N21" s="39">
        <v>29225.083299999998</v>
      </c>
      <c r="O21" s="98">
        <f t="shared" si="3"/>
        <v>62634.052499999998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80</v>
      </c>
      <c r="D22" s="73">
        <v>22</v>
      </c>
      <c r="E22" s="73">
        <v>187</v>
      </c>
      <c r="F22" s="95">
        <f t="shared" si="1"/>
        <v>289</v>
      </c>
      <c r="G22" s="129">
        <f t="shared" si="2"/>
        <v>1.6122733612273361E-2</v>
      </c>
      <c r="H22" s="4">
        <v>43</v>
      </c>
      <c r="I22">
        <v>12</v>
      </c>
      <c r="J22">
        <v>108</v>
      </c>
      <c r="K22" s="95">
        <f t="shared" si="0"/>
        <v>163</v>
      </c>
      <c r="L22" s="39">
        <v>21797.8</v>
      </c>
      <c r="M22" s="39">
        <v>6720.6750000000002</v>
      </c>
      <c r="N22" s="39">
        <v>42239.004200000003</v>
      </c>
      <c r="O22" s="98">
        <f t="shared" si="3"/>
        <v>70757.479200000002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2</v>
      </c>
      <c r="D23" s="73">
        <v>0</v>
      </c>
      <c r="E23" s="73">
        <v>127</v>
      </c>
      <c r="F23" s="95">
        <f t="shared" si="1"/>
        <v>129</v>
      </c>
      <c r="G23" s="129">
        <f t="shared" si="2"/>
        <v>7.1966527196652723E-3</v>
      </c>
      <c r="H23" s="4">
        <v>1</v>
      </c>
      <c r="I23">
        <v>0</v>
      </c>
      <c r="J23">
        <v>88</v>
      </c>
      <c r="K23" s="95">
        <f t="shared" si="0"/>
        <v>89</v>
      </c>
      <c r="L23" s="39">
        <v>1036.54</v>
      </c>
      <c r="M23" s="39">
        <v>0</v>
      </c>
      <c r="N23" s="39">
        <v>35455.311699999998</v>
      </c>
      <c r="O23" s="98">
        <f t="shared" si="3"/>
        <v>36491.851699999999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73</v>
      </c>
      <c r="D24" s="73">
        <v>37</v>
      </c>
      <c r="E24" s="73">
        <v>316</v>
      </c>
      <c r="F24" s="95">
        <f t="shared" si="1"/>
        <v>426</v>
      </c>
      <c r="G24" s="129">
        <f t="shared" si="2"/>
        <v>2.3765690376569039E-2</v>
      </c>
      <c r="H24" s="4">
        <v>37</v>
      </c>
      <c r="I24">
        <v>24</v>
      </c>
      <c r="J24">
        <v>194</v>
      </c>
      <c r="K24" s="95">
        <f t="shared" si="0"/>
        <v>255</v>
      </c>
      <c r="L24" s="39">
        <v>19648.82</v>
      </c>
      <c r="M24" s="39">
        <v>7935.6116700000002</v>
      </c>
      <c r="N24" s="39">
        <v>69012.146699999998</v>
      </c>
      <c r="O24" s="98">
        <f t="shared" si="3"/>
        <v>96596.578370000003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37</v>
      </c>
      <c r="D25" s="73">
        <v>32</v>
      </c>
      <c r="E25" s="73">
        <v>354</v>
      </c>
      <c r="F25" s="95">
        <f t="shared" si="1"/>
        <v>423</v>
      </c>
      <c r="G25" s="129">
        <f t="shared" si="2"/>
        <v>2.3598326359832635E-2</v>
      </c>
      <c r="H25" s="4">
        <v>19</v>
      </c>
      <c r="I25">
        <v>21</v>
      </c>
      <c r="J25">
        <v>232</v>
      </c>
      <c r="K25" s="95">
        <f t="shared" si="0"/>
        <v>272</v>
      </c>
      <c r="L25" s="39">
        <v>10414.870000000001</v>
      </c>
      <c r="M25" s="39">
        <v>7968.2308300000004</v>
      </c>
      <c r="N25" s="39">
        <v>79651.985799999995</v>
      </c>
      <c r="O25" s="98">
        <f t="shared" si="3"/>
        <v>98035.086630000005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8</v>
      </c>
      <c r="D26" s="73">
        <v>2</v>
      </c>
      <c r="E26" s="73">
        <v>136</v>
      </c>
      <c r="F26" s="95">
        <f>SUM(C26:E26)</f>
        <v>146</v>
      </c>
      <c r="G26" s="129">
        <f t="shared" si="2"/>
        <v>8.1450488145048822E-3</v>
      </c>
      <c r="H26" s="4">
        <v>4</v>
      </c>
      <c r="I26">
        <v>1</v>
      </c>
      <c r="J26">
        <v>89</v>
      </c>
      <c r="K26" s="95">
        <f t="shared" si="0"/>
        <v>94</v>
      </c>
      <c r="L26" s="39">
        <v>2272.4</v>
      </c>
      <c r="M26" s="39">
        <v>566.20416699999998</v>
      </c>
      <c r="N26" s="39">
        <v>31882.857499999998</v>
      </c>
      <c r="O26" s="98">
        <f t="shared" si="3"/>
        <v>34721.461666999996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2527</v>
      </c>
      <c r="D27" s="73">
        <v>657</v>
      </c>
      <c r="E27" s="73">
        <v>2046</v>
      </c>
      <c r="F27" s="95">
        <f>SUM(C27:E27)</f>
        <v>5230</v>
      </c>
      <c r="G27" s="129">
        <f t="shared" si="2"/>
        <v>0.29177126917712692</v>
      </c>
      <c r="H27" s="4">
        <v>1477</v>
      </c>
      <c r="I27">
        <v>387</v>
      </c>
      <c r="J27">
        <v>1245</v>
      </c>
      <c r="K27" s="95">
        <f t="shared" si="0"/>
        <v>3109</v>
      </c>
      <c r="L27" s="39">
        <v>972743.67</v>
      </c>
      <c r="M27" s="39">
        <v>227006.88800000001</v>
      </c>
      <c r="N27" s="39">
        <v>717830.04599999997</v>
      </c>
      <c r="O27" s="98">
        <f t="shared" si="3"/>
        <v>1917580.6039999998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5441</v>
      </c>
      <c r="D28" s="103">
        <f>SUM(D4:D27)</f>
        <v>1738</v>
      </c>
      <c r="E28" s="103">
        <f>SUM(E4:E27)</f>
        <v>10746</v>
      </c>
      <c r="F28" s="104">
        <f>SUM(F4:F27)</f>
        <v>17925</v>
      </c>
      <c r="G28" s="103"/>
      <c r="H28" s="130">
        <f t="shared" ref="H28:O28" si="4">SUM(H4:H27)</f>
        <v>3105</v>
      </c>
      <c r="I28" s="103">
        <f>SUM(I4:I27)</f>
        <v>997</v>
      </c>
      <c r="J28" s="103">
        <f t="shared" si="4"/>
        <v>6590</v>
      </c>
      <c r="K28" s="104">
        <f t="shared" si="4"/>
        <v>10692</v>
      </c>
      <c r="L28" s="105">
        <f t="shared" si="4"/>
        <v>2166530.83</v>
      </c>
      <c r="M28" s="105">
        <f t="shared" si="4"/>
        <v>611169.45046400011</v>
      </c>
      <c r="N28" s="105">
        <f>SUM(N4:N27)</f>
        <v>3564088.4611299997</v>
      </c>
      <c r="O28" s="106">
        <f t="shared" si="4"/>
        <v>6341788.7415939998</v>
      </c>
      <c r="P28" t="s">
        <v>112</v>
      </c>
    </row>
    <row r="31" spans="1:17" x14ac:dyDescent="0.2">
      <c r="I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3" x14ac:dyDescent="0.2">
      <c r="F33" t="s">
        <v>112</v>
      </c>
    </row>
    <row r="34" spans="6:13" x14ac:dyDescent="0.2">
      <c r="H34" t="s">
        <v>112</v>
      </c>
      <c r="J34" t="s">
        <v>112</v>
      </c>
    </row>
    <row r="35" spans="6:13" x14ac:dyDescent="0.2">
      <c r="K35" t="s">
        <v>112</v>
      </c>
      <c r="M35" t="s">
        <v>112</v>
      </c>
    </row>
    <row r="38" spans="6:13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topLeftCell="H1" zoomScale="80" zoomScaleNormal="80" workbookViewId="0">
      <selection activeCell="L35" sqref="L35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141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39</v>
      </c>
      <c r="D4" s="73">
        <v>13</v>
      </c>
      <c r="E4" s="73">
        <v>185</v>
      </c>
      <c r="F4" s="95">
        <f>SUM(C4:E4)</f>
        <v>237</v>
      </c>
      <c r="G4" s="129">
        <f>F4/F$28</f>
        <v>1.3178380782918149E-2</v>
      </c>
      <c r="H4" s="6">
        <v>19</v>
      </c>
      <c r="I4">
        <v>9</v>
      </c>
      <c r="J4">
        <v>107</v>
      </c>
      <c r="K4" s="95">
        <f t="shared" ref="K4:K27" si="0">SUM(H4:J4)</f>
        <v>135</v>
      </c>
      <c r="L4" s="39">
        <v>10725.39</v>
      </c>
      <c r="M4" s="39">
        <v>3805.1108300000001</v>
      </c>
      <c r="N4" s="39">
        <v>36618.573299999996</v>
      </c>
      <c r="O4" s="98">
        <f>SUM(L4:N4)</f>
        <v>51149.074129999994</v>
      </c>
      <c r="P4" s="128"/>
      <c r="Q4" s="122"/>
    </row>
    <row r="5" spans="1:21" x14ac:dyDescent="0.2">
      <c r="A5" s="4">
        <v>2</v>
      </c>
      <c r="B5" s="15" t="s">
        <v>5</v>
      </c>
      <c r="C5" s="73">
        <v>78</v>
      </c>
      <c r="D5" s="73">
        <v>52</v>
      </c>
      <c r="E5" s="73">
        <v>284</v>
      </c>
      <c r="F5" s="95">
        <f t="shared" ref="F5:F25" si="1">SUM(C5:E5)</f>
        <v>414</v>
      </c>
      <c r="G5" s="129">
        <f t="shared" ref="G5:G27" si="2">F5/F$28</f>
        <v>2.3020462633451956E-2</v>
      </c>
      <c r="H5" s="4">
        <v>38</v>
      </c>
      <c r="I5">
        <v>28</v>
      </c>
      <c r="J5">
        <v>169</v>
      </c>
      <c r="K5" s="95">
        <f t="shared" si="0"/>
        <v>235</v>
      </c>
      <c r="L5" s="39">
        <v>30632.625800000002</v>
      </c>
      <c r="M5" s="39">
        <v>18887.927500000002</v>
      </c>
      <c r="N5" s="39">
        <v>89863.789199999999</v>
      </c>
      <c r="O5" s="98">
        <f t="shared" ref="O5:O27" si="3">SUM(L5:N5)</f>
        <v>139384.3425</v>
      </c>
      <c r="P5" s="128"/>
      <c r="Q5" s="122"/>
    </row>
    <row r="6" spans="1:21" x14ac:dyDescent="0.2">
      <c r="A6" s="4">
        <v>3</v>
      </c>
      <c r="B6" s="15" t="s">
        <v>6</v>
      </c>
      <c r="C6" s="73">
        <v>705</v>
      </c>
      <c r="D6" s="73">
        <v>252</v>
      </c>
      <c r="E6" s="73">
        <v>1761</v>
      </c>
      <c r="F6" s="95">
        <f t="shared" si="1"/>
        <v>2718</v>
      </c>
      <c r="G6" s="129">
        <f t="shared" si="2"/>
        <v>0.15113434163701067</v>
      </c>
      <c r="H6" s="4">
        <v>383</v>
      </c>
      <c r="I6">
        <v>132</v>
      </c>
      <c r="J6">
        <v>1083</v>
      </c>
      <c r="K6" s="95">
        <f t="shared" si="0"/>
        <v>1598</v>
      </c>
      <c r="L6" s="39">
        <v>312229.80699999997</v>
      </c>
      <c r="M6" s="39">
        <v>99413.491699999999</v>
      </c>
      <c r="N6" s="39">
        <v>620363.60800000001</v>
      </c>
      <c r="O6" s="98">
        <f t="shared" si="3"/>
        <v>1032006.9066999999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20</v>
      </c>
      <c r="D7" s="73">
        <v>8</v>
      </c>
      <c r="E7" s="73">
        <v>171</v>
      </c>
      <c r="F7" s="95">
        <f t="shared" si="1"/>
        <v>199</v>
      </c>
      <c r="G7" s="129">
        <f t="shared" si="2"/>
        <v>1.1065391459074734E-2</v>
      </c>
      <c r="H7" s="4">
        <v>10</v>
      </c>
      <c r="I7">
        <v>6</v>
      </c>
      <c r="J7">
        <v>102</v>
      </c>
      <c r="K7" s="95">
        <f t="shared" si="0"/>
        <v>118</v>
      </c>
      <c r="L7" s="39">
        <v>5818.9949999999999</v>
      </c>
      <c r="M7" s="39">
        <v>3436.3874999999998</v>
      </c>
      <c r="N7" s="39">
        <v>52689.8125</v>
      </c>
      <c r="O7" s="98">
        <f t="shared" si="3"/>
        <v>61945.195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24</v>
      </c>
      <c r="D8" s="73">
        <v>7</v>
      </c>
      <c r="E8" s="73">
        <v>132</v>
      </c>
      <c r="F8" s="95">
        <f t="shared" si="1"/>
        <v>163</v>
      </c>
      <c r="G8" s="129">
        <f t="shared" si="2"/>
        <v>9.0636120996441284E-3</v>
      </c>
      <c r="H8" s="4">
        <v>13</v>
      </c>
      <c r="I8">
        <v>5</v>
      </c>
      <c r="J8">
        <v>90</v>
      </c>
      <c r="K8" s="95">
        <f t="shared" si="0"/>
        <v>108</v>
      </c>
      <c r="L8" s="39">
        <v>7339.085</v>
      </c>
      <c r="M8" s="39">
        <v>2436.3733299999999</v>
      </c>
      <c r="N8" s="39">
        <v>26444.459200000001</v>
      </c>
      <c r="O8" s="98">
        <f t="shared" si="3"/>
        <v>36219.917529999999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24</v>
      </c>
      <c r="D9" s="73">
        <v>30</v>
      </c>
      <c r="E9" s="73">
        <v>289</v>
      </c>
      <c r="F9" s="95">
        <f t="shared" si="1"/>
        <v>343</v>
      </c>
      <c r="G9" s="129">
        <f t="shared" si="2"/>
        <v>1.9072508896797152E-2</v>
      </c>
      <c r="H9" s="4">
        <v>17</v>
      </c>
      <c r="I9">
        <v>17</v>
      </c>
      <c r="J9">
        <v>192</v>
      </c>
      <c r="K9" s="95">
        <f t="shared" si="0"/>
        <v>226</v>
      </c>
      <c r="L9" s="39">
        <v>9372.1658299999999</v>
      </c>
      <c r="M9" s="39">
        <v>9966.7425000000003</v>
      </c>
      <c r="N9" s="39">
        <v>95746.559999999998</v>
      </c>
      <c r="O9" s="98">
        <f t="shared" si="3"/>
        <v>115085.46833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61</v>
      </c>
      <c r="D10" s="73">
        <v>31</v>
      </c>
      <c r="E10" s="73">
        <v>186</v>
      </c>
      <c r="F10" s="95">
        <f t="shared" si="1"/>
        <v>278</v>
      </c>
      <c r="G10" s="129">
        <f t="shared" si="2"/>
        <v>1.5458185053380783E-2</v>
      </c>
      <c r="H10" s="4">
        <v>41</v>
      </c>
      <c r="I10">
        <v>17</v>
      </c>
      <c r="J10">
        <v>104</v>
      </c>
      <c r="K10" s="95">
        <f t="shared" si="0"/>
        <v>162</v>
      </c>
      <c r="L10" s="39">
        <v>20883.665799999999</v>
      </c>
      <c r="M10" s="39">
        <v>6922.9983300000004</v>
      </c>
      <c r="N10" s="39">
        <v>49318.349199999997</v>
      </c>
      <c r="O10" s="98">
        <f t="shared" si="3"/>
        <v>77125.013329999987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124</v>
      </c>
      <c r="D11" s="73">
        <v>23</v>
      </c>
      <c r="E11" s="73">
        <v>392</v>
      </c>
      <c r="F11" s="95">
        <f t="shared" si="1"/>
        <v>539</v>
      </c>
      <c r="G11" s="129">
        <f t="shared" si="2"/>
        <v>2.9971085409252668E-2</v>
      </c>
      <c r="H11" s="4">
        <v>75</v>
      </c>
      <c r="I11">
        <v>13</v>
      </c>
      <c r="J11">
        <v>262</v>
      </c>
      <c r="K11" s="95">
        <f t="shared" si="0"/>
        <v>350</v>
      </c>
      <c r="L11" s="39">
        <v>53024.53</v>
      </c>
      <c r="M11" s="39">
        <v>7360.2316700000001</v>
      </c>
      <c r="N11" s="39">
        <v>142695.54</v>
      </c>
      <c r="O11" s="98">
        <f t="shared" si="3"/>
        <v>203080.30167000002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15</v>
      </c>
      <c r="D12" s="73">
        <v>16</v>
      </c>
      <c r="E12" s="73">
        <v>168</v>
      </c>
      <c r="F12" s="95">
        <f t="shared" si="1"/>
        <v>199</v>
      </c>
      <c r="G12" s="129">
        <f t="shared" si="2"/>
        <v>1.1065391459074734E-2</v>
      </c>
      <c r="H12" s="4">
        <v>11</v>
      </c>
      <c r="I12">
        <v>11</v>
      </c>
      <c r="J12">
        <v>108</v>
      </c>
      <c r="K12" s="95">
        <f t="shared" si="0"/>
        <v>130</v>
      </c>
      <c r="L12" s="39">
        <v>4606.8316699999996</v>
      </c>
      <c r="M12" s="39">
        <v>4535.5808299999999</v>
      </c>
      <c r="N12" s="39">
        <v>41916.452499999999</v>
      </c>
      <c r="O12" s="98">
        <f t="shared" si="3"/>
        <v>51058.864999999998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47</v>
      </c>
      <c r="D13" s="73">
        <v>33</v>
      </c>
      <c r="E13" s="73">
        <v>210</v>
      </c>
      <c r="F13" s="95">
        <f t="shared" si="1"/>
        <v>290</v>
      </c>
      <c r="G13" s="129">
        <f t="shared" si="2"/>
        <v>1.6125444839857651E-2</v>
      </c>
      <c r="H13" s="4">
        <v>31</v>
      </c>
      <c r="I13">
        <v>17</v>
      </c>
      <c r="J13">
        <v>123</v>
      </c>
      <c r="K13" s="95">
        <f t="shared" si="0"/>
        <v>171</v>
      </c>
      <c r="L13" s="39">
        <v>19263.172500000001</v>
      </c>
      <c r="M13" s="39">
        <v>9581.6608300000007</v>
      </c>
      <c r="N13" s="39">
        <v>56409.1558</v>
      </c>
      <c r="O13" s="98">
        <f t="shared" si="3"/>
        <v>85253.989130000002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1</v>
      </c>
      <c r="D14" s="73">
        <v>0</v>
      </c>
      <c r="E14" s="73">
        <v>10</v>
      </c>
      <c r="F14" s="95">
        <f t="shared" si="1"/>
        <v>11</v>
      </c>
      <c r="G14" s="129">
        <f t="shared" si="2"/>
        <v>6.1165480427046262E-4</v>
      </c>
      <c r="H14" s="4">
        <v>1</v>
      </c>
      <c r="I14">
        <v>0</v>
      </c>
      <c r="J14">
        <v>8</v>
      </c>
      <c r="K14" s="95">
        <f t="shared" si="0"/>
        <v>9</v>
      </c>
      <c r="L14" s="39">
        <v>69.755833300000006</v>
      </c>
      <c r="M14" s="39">
        <v>0</v>
      </c>
      <c r="N14" s="39">
        <v>1384.6191699999999</v>
      </c>
      <c r="O14" s="98">
        <f t="shared" si="3"/>
        <v>1454.3750032999999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100</v>
      </c>
      <c r="D15" s="73">
        <v>54</v>
      </c>
      <c r="E15" s="73">
        <v>355</v>
      </c>
      <c r="F15" s="95">
        <f t="shared" si="1"/>
        <v>509</v>
      </c>
      <c r="G15" s="129">
        <f t="shared" si="2"/>
        <v>2.8302935943060499E-2</v>
      </c>
      <c r="H15" s="4">
        <v>58</v>
      </c>
      <c r="I15">
        <v>33</v>
      </c>
      <c r="J15">
        <v>220</v>
      </c>
      <c r="K15" s="95">
        <f t="shared" si="0"/>
        <v>311</v>
      </c>
      <c r="L15" s="39">
        <v>37260.177499999998</v>
      </c>
      <c r="M15" s="39">
        <v>15577.7158</v>
      </c>
      <c r="N15" s="39">
        <v>102013.427</v>
      </c>
      <c r="O15" s="98">
        <f t="shared" si="3"/>
        <v>154851.32029999999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125</v>
      </c>
      <c r="D16" s="73">
        <v>25</v>
      </c>
      <c r="E16" s="73">
        <v>567</v>
      </c>
      <c r="F16" s="95">
        <f t="shared" si="1"/>
        <v>717</v>
      </c>
      <c r="G16" s="129">
        <f t="shared" si="2"/>
        <v>3.9868772241992881E-2</v>
      </c>
      <c r="H16" s="4">
        <v>78</v>
      </c>
      <c r="I16">
        <v>16</v>
      </c>
      <c r="J16">
        <v>323</v>
      </c>
      <c r="K16" s="95">
        <f t="shared" si="0"/>
        <v>417</v>
      </c>
      <c r="L16" s="39">
        <v>66731.253299999997</v>
      </c>
      <c r="M16" s="39">
        <v>10573.2358</v>
      </c>
      <c r="N16" s="39">
        <v>255643.98199999999</v>
      </c>
      <c r="O16" s="98">
        <f t="shared" si="3"/>
        <v>332948.47109999997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14</v>
      </c>
      <c r="D17" s="73">
        <v>6</v>
      </c>
      <c r="E17" s="73">
        <v>56</v>
      </c>
      <c r="F17" s="95">
        <f t="shared" si="1"/>
        <v>76</v>
      </c>
      <c r="G17" s="129">
        <f t="shared" si="2"/>
        <v>4.225978647686833E-3</v>
      </c>
      <c r="H17" s="4">
        <v>9</v>
      </c>
      <c r="I17">
        <v>5</v>
      </c>
      <c r="J17">
        <v>33</v>
      </c>
      <c r="K17" s="95">
        <f t="shared" si="0"/>
        <v>47</v>
      </c>
      <c r="L17" s="39">
        <v>4967.5383300000003</v>
      </c>
      <c r="M17" s="39">
        <v>1125.16083</v>
      </c>
      <c r="N17" s="39">
        <v>13972.172500000001</v>
      </c>
      <c r="O17" s="98">
        <f t="shared" si="3"/>
        <v>20064.871660000001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304</v>
      </c>
      <c r="D18" s="73">
        <v>135</v>
      </c>
      <c r="E18" s="73">
        <v>916</v>
      </c>
      <c r="F18" s="95">
        <f t="shared" si="1"/>
        <v>1355</v>
      </c>
      <c r="G18" s="129">
        <f t="shared" si="2"/>
        <v>7.5344750889679721E-2</v>
      </c>
      <c r="H18" s="4">
        <v>163</v>
      </c>
      <c r="I18">
        <v>75</v>
      </c>
      <c r="J18">
        <v>553</v>
      </c>
      <c r="K18" s="95">
        <f t="shared" si="0"/>
        <v>791</v>
      </c>
      <c r="L18" s="39">
        <v>163876.527</v>
      </c>
      <c r="M18" s="39">
        <v>64968.128299999997</v>
      </c>
      <c r="N18" s="39">
        <v>362288.842</v>
      </c>
      <c r="O18" s="98">
        <f t="shared" si="3"/>
        <v>591133.49729999993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952</v>
      </c>
      <c r="D19" s="73">
        <v>202</v>
      </c>
      <c r="E19" s="73">
        <v>1760</v>
      </c>
      <c r="F19" s="95">
        <f t="shared" si="1"/>
        <v>2914</v>
      </c>
      <c r="G19" s="129">
        <f t="shared" si="2"/>
        <v>0.16203291814946619</v>
      </c>
      <c r="H19" s="4">
        <v>527</v>
      </c>
      <c r="I19">
        <v>109</v>
      </c>
      <c r="J19">
        <v>1068</v>
      </c>
      <c r="K19" s="95">
        <f t="shared" si="0"/>
        <v>1704</v>
      </c>
      <c r="L19" s="39">
        <v>457226.97600000002</v>
      </c>
      <c r="M19" s="39">
        <v>77903.247499999998</v>
      </c>
      <c r="N19" s="39">
        <v>634243.02500000002</v>
      </c>
      <c r="O19" s="98">
        <f t="shared" si="3"/>
        <v>1169373.2485000002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9</v>
      </c>
      <c r="D20" s="73">
        <v>4</v>
      </c>
      <c r="E20" s="73">
        <v>45</v>
      </c>
      <c r="F20" s="95">
        <f t="shared" si="1"/>
        <v>58</v>
      </c>
      <c r="G20" s="129">
        <f t="shared" si="2"/>
        <v>3.2250889679715303E-3</v>
      </c>
      <c r="H20" s="4">
        <v>5</v>
      </c>
      <c r="I20">
        <v>2</v>
      </c>
      <c r="J20">
        <v>30</v>
      </c>
      <c r="K20" s="95">
        <f t="shared" si="0"/>
        <v>37</v>
      </c>
      <c r="L20" s="39">
        <v>2919.5941699999998</v>
      </c>
      <c r="M20" s="39">
        <v>1127.49</v>
      </c>
      <c r="N20" s="39">
        <v>12663.581700000001</v>
      </c>
      <c r="O20" s="98">
        <f t="shared" si="3"/>
        <v>16710.665870000001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62</v>
      </c>
      <c r="D21" s="73">
        <v>48</v>
      </c>
      <c r="E21" s="73">
        <v>150</v>
      </c>
      <c r="F21" s="95">
        <f t="shared" si="1"/>
        <v>260</v>
      </c>
      <c r="G21" s="129">
        <f t="shared" si="2"/>
        <v>1.4457295373665481E-2</v>
      </c>
      <c r="H21" s="4">
        <v>33</v>
      </c>
      <c r="I21">
        <v>22</v>
      </c>
      <c r="J21">
        <v>86</v>
      </c>
      <c r="K21" s="95">
        <f t="shared" si="0"/>
        <v>141</v>
      </c>
      <c r="L21" s="39">
        <v>16740.316699999999</v>
      </c>
      <c r="M21" s="39">
        <v>12745.6983</v>
      </c>
      <c r="N21" s="39">
        <v>30401.41</v>
      </c>
      <c r="O21" s="98">
        <f t="shared" si="3"/>
        <v>59887.425000000003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78</v>
      </c>
      <c r="D22" s="73">
        <v>30</v>
      </c>
      <c r="E22" s="73">
        <v>187</v>
      </c>
      <c r="F22" s="95">
        <f t="shared" si="1"/>
        <v>295</v>
      </c>
      <c r="G22" s="129">
        <f t="shared" si="2"/>
        <v>1.6403469750889681E-2</v>
      </c>
      <c r="H22" s="4">
        <v>41</v>
      </c>
      <c r="I22">
        <v>16</v>
      </c>
      <c r="J22">
        <v>107</v>
      </c>
      <c r="K22" s="95">
        <f t="shared" si="0"/>
        <v>164</v>
      </c>
      <c r="L22" s="39">
        <v>22110.410800000001</v>
      </c>
      <c r="M22" s="39">
        <v>9537.6991699999999</v>
      </c>
      <c r="N22" s="39">
        <v>42674.764199999998</v>
      </c>
      <c r="O22" s="98">
        <f t="shared" si="3"/>
        <v>74322.874169999996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2</v>
      </c>
      <c r="D23" s="73">
        <v>0</v>
      </c>
      <c r="E23" s="73">
        <v>124</v>
      </c>
      <c r="F23" s="95">
        <f t="shared" si="1"/>
        <v>126</v>
      </c>
      <c r="G23" s="129">
        <f t="shared" si="2"/>
        <v>7.0062277580071174E-3</v>
      </c>
      <c r="H23" s="4">
        <v>1</v>
      </c>
      <c r="I23">
        <v>0</v>
      </c>
      <c r="J23">
        <v>87</v>
      </c>
      <c r="K23" s="95">
        <f t="shared" si="0"/>
        <v>88</v>
      </c>
      <c r="L23" s="39">
        <v>1181.96</v>
      </c>
      <c r="M23" s="39">
        <v>0</v>
      </c>
      <c r="N23" s="39">
        <v>36646.978300000002</v>
      </c>
      <c r="O23" s="98">
        <f t="shared" si="3"/>
        <v>37828.938300000002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69</v>
      </c>
      <c r="D24" s="73">
        <v>42</v>
      </c>
      <c r="E24" s="73">
        <v>321</v>
      </c>
      <c r="F24" s="95">
        <f t="shared" si="1"/>
        <v>432</v>
      </c>
      <c r="G24" s="129">
        <f t="shared" si="2"/>
        <v>2.4021352313167259E-2</v>
      </c>
      <c r="H24" s="4">
        <v>35</v>
      </c>
      <c r="I24">
        <v>26</v>
      </c>
      <c r="J24">
        <v>194</v>
      </c>
      <c r="K24" s="95">
        <f t="shared" si="0"/>
        <v>255</v>
      </c>
      <c r="L24" s="39">
        <v>21105.456699999999</v>
      </c>
      <c r="M24" s="39">
        <v>9386.4658299999992</v>
      </c>
      <c r="N24" s="39">
        <v>67315.050799999997</v>
      </c>
      <c r="O24" s="98">
        <f t="shared" si="3"/>
        <v>97806.973329999993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30</v>
      </c>
      <c r="D25" s="73">
        <v>36</v>
      </c>
      <c r="E25" s="73">
        <v>354</v>
      </c>
      <c r="F25" s="95">
        <f t="shared" si="1"/>
        <v>420</v>
      </c>
      <c r="G25" s="129">
        <f t="shared" si="2"/>
        <v>2.3354092526690393E-2</v>
      </c>
      <c r="H25" s="4">
        <v>18</v>
      </c>
      <c r="I25">
        <v>23</v>
      </c>
      <c r="J25">
        <v>232</v>
      </c>
      <c r="K25" s="95">
        <f t="shared" si="0"/>
        <v>273</v>
      </c>
      <c r="L25" s="39">
        <v>8358.2091700000001</v>
      </c>
      <c r="M25" s="39">
        <v>9125.7833300000002</v>
      </c>
      <c r="N25" s="39">
        <v>78308.208299999998</v>
      </c>
      <c r="O25" s="98">
        <f t="shared" si="3"/>
        <v>95792.200799999991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6</v>
      </c>
      <c r="D26" s="73">
        <v>4</v>
      </c>
      <c r="E26" s="73">
        <v>143</v>
      </c>
      <c r="F26" s="95">
        <f>SUM(C26:E26)</f>
        <v>153</v>
      </c>
      <c r="G26" s="129">
        <f t="shared" si="2"/>
        <v>8.5075622775800715E-3</v>
      </c>
      <c r="H26" s="4">
        <v>3</v>
      </c>
      <c r="I26">
        <v>2</v>
      </c>
      <c r="J26">
        <v>96</v>
      </c>
      <c r="K26" s="95">
        <f t="shared" si="0"/>
        <v>101</v>
      </c>
      <c r="L26" s="39">
        <v>2306.2541700000002</v>
      </c>
      <c r="M26" s="39">
        <v>1571.52667</v>
      </c>
      <c r="N26" s="39">
        <v>34788.888299999999</v>
      </c>
      <c r="O26" s="98">
        <f t="shared" si="3"/>
        <v>38666.669139999998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2500</v>
      </c>
      <c r="D27" s="73">
        <v>701</v>
      </c>
      <c r="E27" s="73">
        <v>2077</v>
      </c>
      <c r="F27" s="95">
        <f>SUM(C27:E27)</f>
        <v>5278</v>
      </c>
      <c r="G27" s="129">
        <f t="shared" si="2"/>
        <v>0.29348309608540923</v>
      </c>
      <c r="H27" s="4">
        <v>1473</v>
      </c>
      <c r="I27">
        <v>406</v>
      </c>
      <c r="J27">
        <v>1264</v>
      </c>
      <c r="K27" s="95">
        <f t="shared" si="0"/>
        <v>3143</v>
      </c>
      <c r="L27" s="39">
        <v>1075838.43</v>
      </c>
      <c r="M27" s="39">
        <v>240508.43900000001</v>
      </c>
      <c r="N27" s="39">
        <v>732809.50199999998</v>
      </c>
      <c r="O27" s="98">
        <f t="shared" si="3"/>
        <v>2049156.3709999998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5389</v>
      </c>
      <c r="D28" s="103">
        <f>SUM(D4:D27)</f>
        <v>1752</v>
      </c>
      <c r="E28" s="103">
        <f>SUM(E4:E27)</f>
        <v>10843</v>
      </c>
      <c r="F28" s="104">
        <f>SUM(F4:F27)</f>
        <v>17984</v>
      </c>
      <c r="G28" s="103"/>
      <c r="H28" s="130">
        <f t="shared" ref="H28:O28" si="4">SUM(H4:H27)</f>
        <v>3083</v>
      </c>
      <c r="I28" s="103">
        <f>SUM(I4:I27)</f>
        <v>990</v>
      </c>
      <c r="J28" s="103">
        <f t="shared" si="4"/>
        <v>6641</v>
      </c>
      <c r="K28" s="104">
        <f t="shared" si="4"/>
        <v>10714</v>
      </c>
      <c r="L28" s="105">
        <f t="shared" si="4"/>
        <v>2354589.1282732999</v>
      </c>
      <c r="M28" s="105">
        <f t="shared" si="4"/>
        <v>620497.09554999997</v>
      </c>
      <c r="N28" s="105">
        <f>SUM(N4:N27)</f>
        <v>3617220.7509700004</v>
      </c>
      <c r="O28" s="106">
        <f t="shared" si="4"/>
        <v>6592306.9747933</v>
      </c>
      <c r="P28" t="s">
        <v>112</v>
      </c>
    </row>
    <row r="31" spans="1:17" x14ac:dyDescent="0.2">
      <c r="I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3" x14ac:dyDescent="0.2">
      <c r="F33" t="s">
        <v>112</v>
      </c>
    </row>
    <row r="34" spans="6:13" x14ac:dyDescent="0.2">
      <c r="H34" t="s">
        <v>112</v>
      </c>
      <c r="J34" t="s">
        <v>112</v>
      </c>
    </row>
    <row r="35" spans="6:13" x14ac:dyDescent="0.2">
      <c r="K35" t="s">
        <v>112</v>
      </c>
      <c r="M35" t="s">
        <v>112</v>
      </c>
    </row>
    <row r="38" spans="6:13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J31" sqref="J31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142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37</v>
      </c>
      <c r="D4" s="73">
        <v>15</v>
      </c>
      <c r="E4" s="73">
        <v>179</v>
      </c>
      <c r="F4" s="95">
        <f>SUM(C4:E4)</f>
        <v>231</v>
      </c>
      <c r="G4" s="129">
        <f>F4/F$28</f>
        <v>1.3346429396810723E-2</v>
      </c>
      <c r="H4" s="6">
        <v>19</v>
      </c>
      <c r="I4">
        <v>10</v>
      </c>
      <c r="J4">
        <v>102</v>
      </c>
      <c r="K4" s="95">
        <f t="shared" ref="K4:K27" si="0">SUM(H4:J4)</f>
        <v>131</v>
      </c>
      <c r="L4" s="39">
        <v>12758.3842</v>
      </c>
      <c r="M4" s="39">
        <v>4768.89833</v>
      </c>
      <c r="N4" s="39">
        <v>39942.651700000002</v>
      </c>
      <c r="O4" s="98">
        <f>SUM(L4:N4)</f>
        <v>57469.934229999999</v>
      </c>
      <c r="P4" s="128"/>
      <c r="Q4" s="122"/>
    </row>
    <row r="5" spans="1:21" x14ac:dyDescent="0.2">
      <c r="A5" s="4">
        <v>2</v>
      </c>
      <c r="B5" s="15" t="s">
        <v>5</v>
      </c>
      <c r="C5" s="73">
        <v>66</v>
      </c>
      <c r="D5" s="73">
        <v>39</v>
      </c>
      <c r="E5" s="73">
        <v>311</v>
      </c>
      <c r="F5" s="95">
        <f t="shared" ref="F5:F25" si="1">SUM(C5:E5)</f>
        <v>416</v>
      </c>
      <c r="G5" s="129">
        <f t="shared" ref="G5:G27" si="2">F5/F$28</f>
        <v>2.4035128264386411E-2</v>
      </c>
      <c r="H5" s="4">
        <v>32</v>
      </c>
      <c r="I5">
        <v>23</v>
      </c>
      <c r="J5">
        <v>173</v>
      </c>
      <c r="K5" s="95">
        <f t="shared" si="0"/>
        <v>228</v>
      </c>
      <c r="L5" s="39">
        <v>27287.8233</v>
      </c>
      <c r="M5" s="39">
        <v>15927.6975</v>
      </c>
      <c r="N5" s="39">
        <v>108523.177</v>
      </c>
      <c r="O5" s="98">
        <f t="shared" ref="O5:O27" si="3">SUM(L5:N5)</f>
        <v>151738.69779999999</v>
      </c>
      <c r="P5" s="128"/>
      <c r="Q5" s="122"/>
    </row>
    <row r="6" spans="1:21" x14ac:dyDescent="0.2">
      <c r="A6" s="4">
        <v>3</v>
      </c>
      <c r="B6" s="15" t="s">
        <v>6</v>
      </c>
      <c r="C6" s="73">
        <v>667</v>
      </c>
      <c r="D6" s="73">
        <v>238</v>
      </c>
      <c r="E6" s="73">
        <v>1663</v>
      </c>
      <c r="F6" s="95">
        <f t="shared" si="1"/>
        <v>2568</v>
      </c>
      <c r="G6" s="129">
        <f t="shared" si="2"/>
        <v>0.14837069563207766</v>
      </c>
      <c r="H6" s="4">
        <v>363</v>
      </c>
      <c r="I6">
        <v>126</v>
      </c>
      <c r="J6">
        <v>1006</v>
      </c>
      <c r="K6" s="95">
        <f t="shared" si="0"/>
        <v>1495</v>
      </c>
      <c r="L6" s="39">
        <v>325510.05499999999</v>
      </c>
      <c r="M6" s="39">
        <v>102516.548</v>
      </c>
      <c r="N6" s="39">
        <v>628841.29799999995</v>
      </c>
      <c r="O6" s="98">
        <f t="shared" si="3"/>
        <v>1056867.9010000001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20</v>
      </c>
      <c r="D7" s="73">
        <v>9</v>
      </c>
      <c r="E7" s="73">
        <v>161</v>
      </c>
      <c r="F7" s="95">
        <f t="shared" si="1"/>
        <v>190</v>
      </c>
      <c r="G7" s="129">
        <f t="shared" si="2"/>
        <v>1.0977582620753408E-2</v>
      </c>
      <c r="H7" s="4">
        <v>9</v>
      </c>
      <c r="I7">
        <v>6</v>
      </c>
      <c r="J7">
        <v>96</v>
      </c>
      <c r="K7" s="95">
        <f t="shared" si="0"/>
        <v>111</v>
      </c>
      <c r="L7" s="39">
        <v>6822.14</v>
      </c>
      <c r="M7" s="39">
        <v>3638.9924999999998</v>
      </c>
      <c r="N7" s="39">
        <v>55758.787499999999</v>
      </c>
      <c r="O7" s="98">
        <f t="shared" si="3"/>
        <v>66219.92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30</v>
      </c>
      <c r="D8" s="73">
        <v>4</v>
      </c>
      <c r="E8" s="73">
        <v>132</v>
      </c>
      <c r="F8" s="95">
        <f t="shared" si="1"/>
        <v>166</v>
      </c>
      <c r="G8" s="129">
        <f t="shared" si="2"/>
        <v>9.590940605500347E-3</v>
      </c>
      <c r="H8" s="4">
        <v>14</v>
      </c>
      <c r="I8">
        <v>3</v>
      </c>
      <c r="J8">
        <v>88</v>
      </c>
      <c r="K8" s="95">
        <f t="shared" si="0"/>
        <v>105</v>
      </c>
      <c r="L8" s="39">
        <v>10104.8133</v>
      </c>
      <c r="M8" s="39">
        <v>1777.4033300000001</v>
      </c>
      <c r="N8" s="39">
        <v>31643.8092</v>
      </c>
      <c r="O8" s="98">
        <f t="shared" si="3"/>
        <v>43526.025829999999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29</v>
      </c>
      <c r="D9" s="73">
        <v>29</v>
      </c>
      <c r="E9" s="73">
        <v>279</v>
      </c>
      <c r="F9" s="95">
        <f t="shared" si="1"/>
        <v>337</v>
      </c>
      <c r="G9" s="129">
        <f t="shared" si="2"/>
        <v>1.9470764964178416E-2</v>
      </c>
      <c r="H9" s="4">
        <v>19</v>
      </c>
      <c r="I9">
        <v>16</v>
      </c>
      <c r="J9">
        <v>184</v>
      </c>
      <c r="K9" s="95">
        <f t="shared" si="0"/>
        <v>219</v>
      </c>
      <c r="L9" s="39">
        <v>11449.1867</v>
      </c>
      <c r="M9" s="39">
        <v>11190.0317</v>
      </c>
      <c r="N9" s="39">
        <v>104031.53599999999</v>
      </c>
      <c r="O9" s="98">
        <f t="shared" si="3"/>
        <v>126670.75439999999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70</v>
      </c>
      <c r="D10" s="73">
        <v>31</v>
      </c>
      <c r="E10" s="73">
        <v>180</v>
      </c>
      <c r="F10" s="95">
        <f t="shared" si="1"/>
        <v>281</v>
      </c>
      <c r="G10" s="129">
        <f t="shared" si="2"/>
        <v>1.6235266928587937E-2</v>
      </c>
      <c r="H10" s="4">
        <v>42</v>
      </c>
      <c r="I10">
        <v>19</v>
      </c>
      <c r="J10">
        <v>103</v>
      </c>
      <c r="K10" s="95">
        <f t="shared" si="0"/>
        <v>164</v>
      </c>
      <c r="L10" s="39">
        <v>25536.463299999999</v>
      </c>
      <c r="M10" s="39">
        <v>7824.5050000000001</v>
      </c>
      <c r="N10" s="39">
        <v>54781.339200000002</v>
      </c>
      <c r="O10" s="98">
        <f t="shared" si="3"/>
        <v>88142.307499999995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111</v>
      </c>
      <c r="D11" s="73">
        <v>24</v>
      </c>
      <c r="E11" s="73">
        <v>392</v>
      </c>
      <c r="F11" s="95">
        <f t="shared" si="1"/>
        <v>527</v>
      </c>
      <c r="G11" s="129">
        <f t="shared" si="2"/>
        <v>3.0448347584931822E-2</v>
      </c>
      <c r="H11" s="4">
        <v>64</v>
      </c>
      <c r="I11">
        <v>13</v>
      </c>
      <c r="J11">
        <v>254</v>
      </c>
      <c r="K11" s="95">
        <f t="shared" si="0"/>
        <v>331</v>
      </c>
      <c r="L11" s="39">
        <v>51052.245799999997</v>
      </c>
      <c r="M11" s="39">
        <v>10025.199199999999</v>
      </c>
      <c r="N11" s="39">
        <v>148764.72</v>
      </c>
      <c r="O11" s="98">
        <f t="shared" si="3"/>
        <v>209842.16499999998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18</v>
      </c>
      <c r="D12" s="73">
        <v>15</v>
      </c>
      <c r="E12" s="73">
        <v>171</v>
      </c>
      <c r="F12" s="95">
        <f t="shared" si="1"/>
        <v>204</v>
      </c>
      <c r="G12" s="129">
        <f t="shared" si="2"/>
        <v>1.1786457129651028E-2</v>
      </c>
      <c r="H12" s="4">
        <v>12</v>
      </c>
      <c r="I12">
        <v>9</v>
      </c>
      <c r="J12">
        <v>109</v>
      </c>
      <c r="K12" s="95">
        <f t="shared" si="0"/>
        <v>130</v>
      </c>
      <c r="L12" s="39">
        <v>5461.625</v>
      </c>
      <c r="M12" s="39">
        <v>4322.25083</v>
      </c>
      <c r="N12" s="39">
        <v>43872.519200000002</v>
      </c>
      <c r="O12" s="98">
        <f t="shared" si="3"/>
        <v>53656.39503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54</v>
      </c>
      <c r="D13" s="73">
        <v>27</v>
      </c>
      <c r="E13" s="73">
        <v>202</v>
      </c>
      <c r="F13" s="95">
        <f t="shared" si="1"/>
        <v>283</v>
      </c>
      <c r="G13" s="129">
        <f t="shared" si="2"/>
        <v>1.6350820429859025E-2</v>
      </c>
      <c r="H13" s="4">
        <v>31</v>
      </c>
      <c r="I13">
        <v>15</v>
      </c>
      <c r="J13">
        <v>116</v>
      </c>
      <c r="K13" s="95">
        <f t="shared" si="0"/>
        <v>162</v>
      </c>
      <c r="L13" s="39">
        <v>22624.300800000001</v>
      </c>
      <c r="M13" s="39">
        <v>7564.7</v>
      </c>
      <c r="N13" s="39">
        <v>62728.217499999999</v>
      </c>
      <c r="O13" s="98">
        <f t="shared" si="3"/>
        <v>92917.218300000008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1</v>
      </c>
      <c r="D14" s="73">
        <v>0</v>
      </c>
      <c r="E14" s="73">
        <v>11</v>
      </c>
      <c r="F14" s="95">
        <f t="shared" si="1"/>
        <v>12</v>
      </c>
      <c r="G14" s="129">
        <f t="shared" si="2"/>
        <v>6.9332100762653113E-4</v>
      </c>
      <c r="H14" s="4">
        <v>1</v>
      </c>
      <c r="I14">
        <v>0</v>
      </c>
      <c r="J14">
        <v>7</v>
      </c>
      <c r="K14" s="95">
        <f t="shared" si="0"/>
        <v>8</v>
      </c>
      <c r="L14" s="39">
        <v>61.728333300000003</v>
      </c>
      <c r="M14" s="39">
        <v>0</v>
      </c>
      <c r="N14" s="39">
        <v>1445.62167</v>
      </c>
      <c r="O14" s="98">
        <f t="shared" si="3"/>
        <v>1507.3500033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80</v>
      </c>
      <c r="D15" s="73">
        <v>42</v>
      </c>
      <c r="E15" s="73">
        <v>318</v>
      </c>
      <c r="F15" s="95">
        <f t="shared" si="1"/>
        <v>440</v>
      </c>
      <c r="G15" s="129">
        <f t="shared" si="2"/>
        <v>2.5421770279639475E-2</v>
      </c>
      <c r="H15" s="4">
        <v>47</v>
      </c>
      <c r="I15">
        <v>27</v>
      </c>
      <c r="J15">
        <v>197</v>
      </c>
      <c r="K15" s="95">
        <f t="shared" si="0"/>
        <v>271</v>
      </c>
      <c r="L15" s="39">
        <v>38496.618300000002</v>
      </c>
      <c r="M15" s="39">
        <v>14060.4642</v>
      </c>
      <c r="N15" s="39">
        <v>107031.091</v>
      </c>
      <c r="O15" s="98">
        <f t="shared" si="3"/>
        <v>159588.1735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105</v>
      </c>
      <c r="D16" s="73">
        <v>25</v>
      </c>
      <c r="E16" s="73">
        <v>551</v>
      </c>
      <c r="F16" s="95">
        <f t="shared" si="1"/>
        <v>681</v>
      </c>
      <c r="G16" s="129">
        <f t="shared" si="2"/>
        <v>3.9345967182805641E-2</v>
      </c>
      <c r="H16" s="4">
        <v>66</v>
      </c>
      <c r="I16">
        <v>15</v>
      </c>
      <c r="J16">
        <v>310</v>
      </c>
      <c r="K16" s="95">
        <f t="shared" si="0"/>
        <v>391</v>
      </c>
      <c r="L16" s="39">
        <v>62661.484199999999</v>
      </c>
      <c r="M16" s="39">
        <v>12119.271699999999</v>
      </c>
      <c r="N16" s="39">
        <v>263286.06400000001</v>
      </c>
      <c r="O16" s="98">
        <f t="shared" si="3"/>
        <v>338066.8199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15</v>
      </c>
      <c r="D17" s="73">
        <v>5</v>
      </c>
      <c r="E17" s="73">
        <v>48</v>
      </c>
      <c r="F17" s="95">
        <f t="shared" si="1"/>
        <v>68</v>
      </c>
      <c r="G17" s="129">
        <f t="shared" si="2"/>
        <v>3.9288190432170099E-3</v>
      </c>
      <c r="H17" s="4">
        <v>9</v>
      </c>
      <c r="I17">
        <v>5</v>
      </c>
      <c r="J17">
        <v>30</v>
      </c>
      <c r="K17" s="95">
        <f t="shared" si="0"/>
        <v>44</v>
      </c>
      <c r="L17" s="39">
        <v>4444.71083</v>
      </c>
      <c r="M17" s="39">
        <v>1946.2083299999999</v>
      </c>
      <c r="N17" s="39">
        <v>15367.549199999999</v>
      </c>
      <c r="O17" s="98">
        <f t="shared" si="3"/>
        <v>21758.468359999999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260</v>
      </c>
      <c r="D18" s="73">
        <v>126</v>
      </c>
      <c r="E18" s="73">
        <v>877</v>
      </c>
      <c r="F18" s="95">
        <f t="shared" si="1"/>
        <v>1263</v>
      </c>
      <c r="G18" s="129">
        <f t="shared" si="2"/>
        <v>7.2972036052692396E-2</v>
      </c>
      <c r="H18" s="4">
        <v>140</v>
      </c>
      <c r="I18">
        <v>69</v>
      </c>
      <c r="J18">
        <v>521</v>
      </c>
      <c r="K18" s="95">
        <f t="shared" si="0"/>
        <v>730</v>
      </c>
      <c r="L18" s="39">
        <v>153936.174</v>
      </c>
      <c r="M18" s="39">
        <v>62166.021699999998</v>
      </c>
      <c r="N18" s="39">
        <v>391280.63</v>
      </c>
      <c r="O18" s="98">
        <f t="shared" si="3"/>
        <v>607382.82569999993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899</v>
      </c>
      <c r="D19" s="73">
        <v>198</v>
      </c>
      <c r="E19" s="73">
        <v>1661</v>
      </c>
      <c r="F19" s="95">
        <f t="shared" si="1"/>
        <v>2758</v>
      </c>
      <c r="G19" s="129">
        <f t="shared" si="2"/>
        <v>0.15934827825283107</v>
      </c>
      <c r="H19" s="4">
        <v>489</v>
      </c>
      <c r="I19">
        <v>105</v>
      </c>
      <c r="J19">
        <v>1001</v>
      </c>
      <c r="K19" s="95">
        <f t="shared" si="0"/>
        <v>1595</v>
      </c>
      <c r="L19" s="39">
        <v>470947.609</v>
      </c>
      <c r="M19" s="39">
        <v>80673.720799999996</v>
      </c>
      <c r="N19" s="39">
        <v>654757.68599999999</v>
      </c>
      <c r="O19" s="98">
        <f t="shared" si="3"/>
        <v>1206379.0157999999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9</v>
      </c>
      <c r="D20" s="73">
        <v>6</v>
      </c>
      <c r="E20" s="73">
        <v>36</v>
      </c>
      <c r="F20" s="95">
        <f t="shared" si="1"/>
        <v>51</v>
      </c>
      <c r="G20" s="129">
        <f t="shared" si="2"/>
        <v>2.946614282412757E-3</v>
      </c>
      <c r="H20" s="4">
        <v>5</v>
      </c>
      <c r="I20">
        <v>3</v>
      </c>
      <c r="J20">
        <v>25</v>
      </c>
      <c r="K20" s="95">
        <f t="shared" si="0"/>
        <v>33</v>
      </c>
      <c r="L20" s="39">
        <v>3460.7516700000001</v>
      </c>
      <c r="M20" s="39">
        <v>1664.7258300000001</v>
      </c>
      <c r="N20" s="39">
        <v>10401.3325</v>
      </c>
      <c r="O20" s="98">
        <f t="shared" si="3"/>
        <v>15526.810000000001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72</v>
      </c>
      <c r="D21" s="73">
        <v>41</v>
      </c>
      <c r="E21" s="73">
        <v>133</v>
      </c>
      <c r="F21" s="95">
        <f t="shared" si="1"/>
        <v>246</v>
      </c>
      <c r="G21" s="129">
        <f t="shared" si="2"/>
        <v>1.4213080656343887E-2</v>
      </c>
      <c r="H21" s="4">
        <v>36</v>
      </c>
      <c r="I21">
        <v>18</v>
      </c>
      <c r="J21">
        <v>75</v>
      </c>
      <c r="K21" s="95">
        <f t="shared" si="0"/>
        <v>129</v>
      </c>
      <c r="L21" s="39">
        <v>21629.7683</v>
      </c>
      <c r="M21" s="39">
        <v>13392.502500000001</v>
      </c>
      <c r="N21" s="39">
        <v>32751.5933</v>
      </c>
      <c r="O21" s="98">
        <f t="shared" si="3"/>
        <v>67773.864100000006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65</v>
      </c>
      <c r="D22" s="73">
        <v>38</v>
      </c>
      <c r="E22" s="73">
        <v>162</v>
      </c>
      <c r="F22" s="95">
        <f t="shared" si="1"/>
        <v>265</v>
      </c>
      <c r="G22" s="129">
        <f t="shared" si="2"/>
        <v>1.5310838918419228E-2</v>
      </c>
      <c r="H22" s="4">
        <v>38</v>
      </c>
      <c r="I22">
        <v>16</v>
      </c>
      <c r="J22">
        <v>93</v>
      </c>
      <c r="K22" s="95">
        <f t="shared" si="0"/>
        <v>147</v>
      </c>
      <c r="L22" s="39">
        <v>22455.409199999998</v>
      </c>
      <c r="M22" s="39">
        <v>14644.7492</v>
      </c>
      <c r="N22" s="39">
        <v>42107.855799999998</v>
      </c>
      <c r="O22" s="98">
        <f t="shared" si="3"/>
        <v>79208.014200000005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0</v>
      </c>
      <c r="D23" s="73">
        <v>0</v>
      </c>
      <c r="E23" s="73">
        <v>128</v>
      </c>
      <c r="F23" s="95">
        <f t="shared" si="1"/>
        <v>128</v>
      </c>
      <c r="G23" s="129">
        <f t="shared" si="2"/>
        <v>7.3954240813496651E-3</v>
      </c>
      <c r="H23" s="4">
        <v>0</v>
      </c>
      <c r="I23">
        <v>0</v>
      </c>
      <c r="J23">
        <v>89</v>
      </c>
      <c r="K23" s="95">
        <f t="shared" si="0"/>
        <v>89</v>
      </c>
      <c r="L23" s="39">
        <v>0</v>
      </c>
      <c r="M23" s="39">
        <v>0</v>
      </c>
      <c r="N23" s="39">
        <v>40311.786699999997</v>
      </c>
      <c r="O23" s="98">
        <f t="shared" si="3"/>
        <v>40311.786699999997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68</v>
      </c>
      <c r="D24" s="73">
        <v>43</v>
      </c>
      <c r="E24" s="73">
        <v>305</v>
      </c>
      <c r="F24" s="95">
        <f t="shared" si="1"/>
        <v>416</v>
      </c>
      <c r="G24" s="129">
        <f t="shared" si="2"/>
        <v>2.4035128264386411E-2</v>
      </c>
      <c r="H24" s="4">
        <v>31</v>
      </c>
      <c r="I24">
        <v>24</v>
      </c>
      <c r="J24">
        <v>182</v>
      </c>
      <c r="K24" s="95">
        <f t="shared" si="0"/>
        <v>237</v>
      </c>
      <c r="L24" s="39">
        <v>22904.970799999999</v>
      </c>
      <c r="M24" s="39">
        <v>10681.0383</v>
      </c>
      <c r="N24" s="39">
        <v>77273.104999999996</v>
      </c>
      <c r="O24" s="98">
        <f t="shared" si="3"/>
        <v>110859.11409999999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21</v>
      </c>
      <c r="D25" s="73">
        <v>33</v>
      </c>
      <c r="E25" s="73">
        <v>334</v>
      </c>
      <c r="F25" s="95">
        <f t="shared" si="1"/>
        <v>388</v>
      </c>
      <c r="G25" s="129">
        <f t="shared" si="2"/>
        <v>2.2417379246591172E-2</v>
      </c>
      <c r="H25" s="4">
        <v>12</v>
      </c>
      <c r="I25">
        <v>20</v>
      </c>
      <c r="J25">
        <v>214</v>
      </c>
      <c r="K25" s="95">
        <f t="shared" si="0"/>
        <v>246</v>
      </c>
      <c r="L25" s="39">
        <v>6060.1666699999996</v>
      </c>
      <c r="M25" s="39">
        <v>9939.2366700000002</v>
      </c>
      <c r="N25" s="39">
        <v>81404.634999999995</v>
      </c>
      <c r="O25" s="98">
        <f t="shared" si="3"/>
        <v>97404.038339999999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9</v>
      </c>
      <c r="D26" s="73">
        <v>4</v>
      </c>
      <c r="E26" s="73">
        <v>138</v>
      </c>
      <c r="F26" s="95">
        <f>SUM(C26:E26)</f>
        <v>151</v>
      </c>
      <c r="G26" s="129">
        <f t="shared" si="2"/>
        <v>8.7242893459671834E-3</v>
      </c>
      <c r="H26" s="4">
        <v>5</v>
      </c>
      <c r="I26">
        <v>2</v>
      </c>
      <c r="J26">
        <v>90</v>
      </c>
      <c r="K26" s="95">
        <f t="shared" si="0"/>
        <v>97</v>
      </c>
      <c r="L26" s="39">
        <v>2948.1725000000001</v>
      </c>
      <c r="M26" s="39">
        <v>1624.1766700000001</v>
      </c>
      <c r="N26" s="39">
        <v>36410.01</v>
      </c>
      <c r="O26" s="98">
        <f t="shared" si="3"/>
        <v>40982.359170000003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2541</v>
      </c>
      <c r="D27" s="73">
        <v>703</v>
      </c>
      <c r="E27" s="73">
        <v>1994</v>
      </c>
      <c r="F27" s="95">
        <f>SUM(C27:E27)</f>
        <v>5238</v>
      </c>
      <c r="G27" s="129">
        <f t="shared" si="2"/>
        <v>0.30263461982898082</v>
      </c>
      <c r="H27" s="4">
        <v>1454</v>
      </c>
      <c r="I27">
        <v>404</v>
      </c>
      <c r="J27">
        <v>1217</v>
      </c>
      <c r="K27" s="95">
        <f t="shared" si="0"/>
        <v>3075</v>
      </c>
      <c r="L27" s="39">
        <v>1170192.3</v>
      </c>
      <c r="M27" s="39">
        <v>267368.75699999998</v>
      </c>
      <c r="N27" s="39">
        <v>776622.18799999997</v>
      </c>
      <c r="O27" s="98">
        <f t="shared" si="3"/>
        <v>2214183.2450000001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5247</v>
      </c>
      <c r="D28" s="103">
        <f>SUM(D4:D27)</f>
        <v>1695</v>
      </c>
      <c r="E28" s="103">
        <f>SUM(E4:E27)</f>
        <v>10366</v>
      </c>
      <c r="F28" s="104">
        <f>SUM(F4:F27)</f>
        <v>17308</v>
      </c>
      <c r="G28" s="103"/>
      <c r="H28" s="130">
        <f t="shared" ref="H28:O28" si="4">SUM(H4:H27)</f>
        <v>2938</v>
      </c>
      <c r="I28" s="103">
        <f>SUM(I4:I27)</f>
        <v>948</v>
      </c>
      <c r="J28" s="103">
        <f t="shared" si="4"/>
        <v>6282</v>
      </c>
      <c r="K28" s="104">
        <f t="shared" si="4"/>
        <v>10168</v>
      </c>
      <c r="L28" s="105">
        <f t="shared" si="4"/>
        <v>2478806.9012032999</v>
      </c>
      <c r="M28" s="105">
        <f t="shared" si="4"/>
        <v>659837.09929000004</v>
      </c>
      <c r="N28" s="105">
        <f>SUM(N4:N27)</f>
        <v>3809339.2034699991</v>
      </c>
      <c r="O28" s="106">
        <f t="shared" si="4"/>
        <v>6947983.2039632993</v>
      </c>
      <c r="P28" t="s">
        <v>112</v>
      </c>
    </row>
    <row r="31" spans="1:17" x14ac:dyDescent="0.2">
      <c r="I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3" x14ac:dyDescent="0.2">
      <c r="F33" t="s">
        <v>112</v>
      </c>
    </row>
    <row r="34" spans="6:13" x14ac:dyDescent="0.2">
      <c r="H34" t="s">
        <v>112</v>
      </c>
      <c r="J34" t="s">
        <v>112</v>
      </c>
    </row>
    <row r="35" spans="6:13" x14ac:dyDescent="0.2">
      <c r="K35" t="s">
        <v>112</v>
      </c>
      <c r="M35" t="s">
        <v>112</v>
      </c>
    </row>
    <row r="38" spans="6:13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2" workbookViewId="0">
      <selection activeCell="M30" sqref="M30"/>
    </sheetView>
  </sheetViews>
  <sheetFormatPr defaultRowHeight="15" x14ac:dyDescent="0.2"/>
  <cols>
    <col min="2" max="2" width="14.109375" customWidth="1"/>
    <col min="6" max="6" width="10" bestFit="1" customWidth="1"/>
    <col min="10" max="10" width="10" bestFit="1" customWidth="1"/>
    <col min="11" max="11" width="16" customWidth="1"/>
    <col min="12" max="12" width="12.109375" customWidth="1"/>
    <col min="13" max="13" width="14.109375" bestFit="1" customWidth="1"/>
    <col min="15" max="15" width="11" bestFit="1" customWidth="1"/>
  </cols>
  <sheetData>
    <row r="1" spans="1:15" ht="15.75" x14ac:dyDescent="0.25">
      <c r="B1" s="13" t="s">
        <v>152</v>
      </c>
    </row>
    <row r="2" spans="1:15" ht="15.75" x14ac:dyDescent="0.25">
      <c r="C2" s="71" t="s">
        <v>109</v>
      </c>
      <c r="D2" s="2"/>
      <c r="E2" s="2"/>
      <c r="F2" s="3"/>
      <c r="G2" s="71" t="s">
        <v>110</v>
      </c>
      <c r="H2" s="2"/>
      <c r="I2" s="2"/>
      <c r="J2" s="3"/>
      <c r="K2" s="75" t="s">
        <v>55</v>
      </c>
      <c r="L2" s="4"/>
    </row>
    <row r="3" spans="1:15" ht="15.75" x14ac:dyDescent="0.25">
      <c r="C3" s="36" t="s">
        <v>0</v>
      </c>
      <c r="D3" s="37" t="s">
        <v>1</v>
      </c>
      <c r="E3" s="37" t="s">
        <v>2</v>
      </c>
      <c r="F3" s="38" t="s">
        <v>3</v>
      </c>
      <c r="G3" s="36" t="s">
        <v>0</v>
      </c>
      <c r="H3" s="37" t="s">
        <v>1</v>
      </c>
      <c r="I3" s="37" t="s">
        <v>2</v>
      </c>
      <c r="J3" s="38" t="s">
        <v>3</v>
      </c>
      <c r="K3" s="131" t="s">
        <v>56</v>
      </c>
      <c r="L3" s="4"/>
    </row>
    <row r="4" spans="1:15" x14ac:dyDescent="0.2">
      <c r="A4">
        <f>'SFY 09'!A4</f>
        <v>1</v>
      </c>
      <c r="B4" t="str">
        <f>'SFY 09'!B4</f>
        <v>Allegany</v>
      </c>
      <c r="C4" s="124">
        <f>AVERAGE('Jul 14'!C4,'Aug 14'!C4,'Sep 14'!C4,'Oct 14'!C4,'Nov 14'!C4,'Dec 14'!C4,'Jan 15'!C4,'Feb 15'!C4,'Mar 15'!C4,'Apr 15'!C4,'May 15'!C4,'Jun 15'!C4)</f>
        <v>46.5</v>
      </c>
      <c r="D4" s="20">
        <f>AVERAGE('Jul 14'!D4,'Aug 14'!D4,'Sep 14'!D4,'Oct 14'!D4,'Nov 14'!D4,'Dec 14'!D4,'Jan 15'!D4,'Feb 15'!D4,'Mar 15'!D4,'Apr 15'!D4,'May 15'!D4,'Jun 15'!D4)</f>
        <v>20</v>
      </c>
      <c r="E4" s="20">
        <f>AVERAGE('Jul 14'!E4,'Aug 14'!E4,'Sep 14'!E4,'Oct 14'!E4,'Nov 14'!E4,'Dec 14'!E4,'Jan 15'!E4,'Feb 15'!E4,'Mar 15'!E4,'Apr 15'!E4,'May 15'!E4,'Jun 15'!E4)</f>
        <v>194.66666666666666</v>
      </c>
      <c r="F4" s="20">
        <f>SUM(C4:E4)</f>
        <v>261.16666666666663</v>
      </c>
      <c r="G4" s="124">
        <f>('Jul 14'!H4+'Sep 14'!H4+'Oct 14'!H4+'Nov 14'!H4+'Dec 14'!H4+'Jan 15'!H4+'Feb 15'!H4+'Mar 15'!H4+'Apr 15'!H4+'May 15'!H4+'Jun 15'!H4)/12</f>
        <v>20.666666666666668</v>
      </c>
      <c r="H4" s="124">
        <f>('Jul 14'!I4+'Sep 14'!I4+'Oct 14'!I4+'Nov 14'!I4+'Dec 14'!I4+'Jan 15'!I4+'Feb 15'!I4+'Mar 15'!I4+'Apr 15'!I4+'May 15'!I4+'Jun 15'!I4)/12</f>
        <v>11.5</v>
      </c>
      <c r="I4" s="124">
        <f>('Jul 14'!J4+'Sep 14'!J4+'Oct 14'!J4+'Nov 14'!J4+'Dec 14'!J4+'Jan 15'!J4+'Feb 15'!J4+'Mar 15'!J4+'Apr 15'!J4+'May 15'!J4+'Jun 15'!J4)/12</f>
        <v>104.58333333333333</v>
      </c>
      <c r="J4" s="19">
        <f>SUM(G4:I4)</f>
        <v>136.75</v>
      </c>
      <c r="K4" s="137">
        <v>761941.87896301597</v>
      </c>
      <c r="L4" s="121"/>
      <c r="M4" s="39"/>
      <c r="N4" s="84"/>
      <c r="O4" s="123"/>
    </row>
    <row r="5" spans="1:15" x14ac:dyDescent="0.2">
      <c r="A5">
        <f>'SFY 09'!A5</f>
        <v>2</v>
      </c>
      <c r="B5" t="str">
        <f>'SFY 09'!B5</f>
        <v>Anne Arundel</v>
      </c>
      <c r="C5" s="125">
        <f>AVERAGE('Jul 14'!C5,'Aug 14'!C5,'Sep 14'!C5,'Oct 14'!C5,'Nov 14'!C5,'Dec 14'!C5,'Jan 15'!C5,'Feb 15'!C5,'Mar 15'!C5,'Apr 15'!C5,'May 15'!C5,'Jun 15'!C5)</f>
        <v>79.666666666666671</v>
      </c>
      <c r="D5" s="10">
        <f>AVERAGE('Jul 14'!D5,'Aug 14'!D5,'Sep 14'!D5,'Oct 14'!D5,'Nov 14'!D5,'Dec 14'!D5,'Jan 15'!D5,'Feb 15'!D5,'Mar 15'!D5,'Apr 15'!D5,'May 15'!D5,'Jun 15'!D5)</f>
        <v>54.666666666666664</v>
      </c>
      <c r="E5" s="10">
        <f>AVERAGE('Jul 14'!E5,'Aug 14'!E5,'Sep 14'!E5,'Oct 14'!E5,'Nov 14'!E5,'Dec 14'!E5,'Jan 15'!E5,'Feb 15'!E5,'Mar 15'!E5,'Apr 15'!E5,'May 15'!E5,'Jun 15'!E5)</f>
        <v>276.16666666666669</v>
      </c>
      <c r="F5" s="10">
        <f>SUM(C5:E5)</f>
        <v>410.5</v>
      </c>
      <c r="G5" s="125">
        <f>('Jul 14'!H5+'Sep 14'!H5+'Oct 14'!H5+'Nov 14'!H5+'Dec 14'!H5+'Jan 15'!H5+'Feb 15'!H5+'Mar 15'!H5+'Apr 15'!H5+'May 15'!H5+'Jun 15'!H5)/12</f>
        <v>36.833333333333336</v>
      </c>
      <c r="H5" s="10">
        <f>('Jul 14'!I5+'Sep 14'!I5+'Oct 14'!I5+'Nov 14'!I5+'Dec 14'!I5+'Jan 15'!I5+'Feb 15'!I5+'Mar 15'!I5+'Apr 15'!I5+'May 15'!I5+'Jun 15'!I5)/12</f>
        <v>25.25</v>
      </c>
      <c r="I5" s="10">
        <f>('Jul 14'!J5+'Sep 14'!J5+'Oct 14'!J5+'Nov 14'!J5+'Dec 14'!J5+'Jan 15'!J5+'Feb 15'!J5+'Mar 15'!J5+'Apr 15'!J5+'May 15'!J5+'Jun 15'!J5)/12</f>
        <v>148.83333333333334</v>
      </c>
      <c r="J5" s="9">
        <f t="shared" ref="J5:J26" si="0">SUM(G5:I5)</f>
        <v>210.91666666666669</v>
      </c>
      <c r="K5" s="138">
        <v>1664296.2832439714</v>
      </c>
      <c r="L5" s="121"/>
      <c r="M5" s="39"/>
      <c r="N5" s="84"/>
      <c r="O5" s="123"/>
    </row>
    <row r="6" spans="1:15" x14ac:dyDescent="0.2">
      <c r="A6">
        <f>'SFY 09'!A6</f>
        <v>3</v>
      </c>
      <c r="B6" t="str">
        <f>'SFY 09'!B6</f>
        <v>Baltimore Co</v>
      </c>
      <c r="C6" s="125">
        <f>AVERAGE('Jul 14'!C6,'Aug 14'!C6,'Sep 14'!C6,'Oct 14'!C6,'Nov 14'!C6,'Dec 14'!C6,'Jan 15'!C6,'Feb 15'!C6,'Mar 15'!C6,'Apr 15'!C6,'May 15'!C6,'Jun 15'!C6)</f>
        <v>740.5</v>
      </c>
      <c r="D6" s="10">
        <f>AVERAGE('Jul 14'!D6,'Aug 14'!D6,'Sep 14'!D6,'Oct 14'!D6,'Nov 14'!D6,'Dec 14'!D6,'Jan 15'!D6,'Feb 15'!D6,'Mar 15'!D6,'Apr 15'!D6,'May 15'!D6,'Jun 15'!D6)</f>
        <v>284.58333333333331</v>
      </c>
      <c r="E6" s="10">
        <f>AVERAGE('Jul 14'!E6,'Aug 14'!E6,'Sep 14'!E6,'Oct 14'!E6,'Nov 14'!E6,'Dec 14'!E6,'Jan 15'!E6,'Feb 15'!E6,'Mar 15'!E6,'Apr 15'!E6,'May 15'!E6,'Jun 15'!E6)</f>
        <v>1695.9166666666667</v>
      </c>
      <c r="F6" s="10">
        <f t="shared" ref="F6:F26" si="1">SUM(C6:E6)</f>
        <v>2721</v>
      </c>
      <c r="G6" s="125">
        <f>('Jul 14'!H6+'Sep 14'!H6+'Oct 14'!H6+'Nov 14'!H6+'Dec 14'!H6+'Jan 15'!H6+'Feb 15'!H6+'Mar 15'!H6+'Apr 15'!H6+'May 15'!H6+'Jun 15'!H6)/12</f>
        <v>378.5</v>
      </c>
      <c r="H6" s="10">
        <f>('Jul 14'!I6+'Sep 14'!I6+'Oct 14'!I6+'Nov 14'!I6+'Dec 14'!I6+'Jan 15'!I6+'Feb 15'!I6+'Mar 15'!I6+'Apr 15'!I6+'May 15'!I6+'Jun 15'!I6)/12</f>
        <v>141.16666666666666</v>
      </c>
      <c r="I6" s="10">
        <f>('Jul 14'!J6+'Sep 14'!J6+'Oct 14'!J6+'Nov 14'!J6+'Dec 14'!J6+'Jan 15'!J6+'Feb 15'!J6+'Mar 15'!J6+'Apr 15'!J6+'May 15'!J6+'Jun 15'!J6)/12</f>
        <v>962</v>
      </c>
      <c r="J6" s="9">
        <f t="shared" si="0"/>
        <v>1481.6666666666665</v>
      </c>
      <c r="K6" s="138">
        <v>12728129.436268138</v>
      </c>
      <c r="L6" s="121"/>
      <c r="M6" s="39"/>
      <c r="N6" s="84"/>
      <c r="O6" s="123"/>
    </row>
    <row r="7" spans="1:15" x14ac:dyDescent="0.2">
      <c r="A7">
        <f>'SFY 09'!A7</f>
        <v>4</v>
      </c>
      <c r="B7" t="str">
        <f>'SFY 09'!B7</f>
        <v>Calvert</v>
      </c>
      <c r="C7" s="125">
        <f>AVERAGE('Jul 14'!C7,'Aug 14'!C7,'Sep 14'!C7,'Oct 14'!C7,'Nov 14'!C7,'Dec 14'!C7,'Jan 15'!C7,'Feb 15'!C7,'Mar 15'!C7,'Apr 15'!C7,'May 15'!C7,'Jun 15'!C7)</f>
        <v>23.916666666666668</v>
      </c>
      <c r="D7" s="10">
        <f>AVERAGE('Jul 14'!D7,'Aug 14'!D7,'Sep 14'!D7,'Oct 14'!D7,'Nov 14'!D7,'Dec 14'!D7,'Jan 15'!D7,'Feb 15'!D7,'Mar 15'!D7,'Apr 15'!D7,'May 15'!D7,'Jun 15'!D7)</f>
        <v>12.25</v>
      </c>
      <c r="E7" s="10">
        <f>AVERAGE('Jul 14'!E7,'Aug 14'!E7,'Sep 14'!E7,'Oct 14'!E7,'Nov 14'!E7,'Dec 14'!E7,'Jan 15'!E7,'Feb 15'!E7,'Mar 15'!E7,'Apr 15'!E7,'May 15'!E7,'Jun 15'!E7)</f>
        <v>164.83333333333334</v>
      </c>
      <c r="F7" s="10">
        <f t="shared" si="1"/>
        <v>201</v>
      </c>
      <c r="G7" s="125">
        <f>('Jul 14'!H7+'Sep 14'!H7+'Oct 14'!H7+'Nov 14'!H7+'Dec 14'!H7+'Jan 15'!H7+'Feb 15'!H7+'Mar 15'!H7+'Apr 15'!H7+'May 15'!H7+'Jun 15'!H7)/12</f>
        <v>11.916666666666666</v>
      </c>
      <c r="H7" s="10">
        <f>('Jul 14'!I7+'Sep 14'!I7+'Oct 14'!I7+'Nov 14'!I7+'Dec 14'!I7+'Jan 15'!I7+'Feb 15'!I7+'Mar 15'!I7+'Apr 15'!I7+'May 15'!I7+'Jun 15'!I7)/12</f>
        <v>6.833333333333333</v>
      </c>
      <c r="I7" s="10">
        <f>('Jul 14'!J7+'Sep 14'!J7+'Oct 14'!J7+'Nov 14'!J7+'Dec 14'!J7+'Jan 15'!J7+'Feb 15'!J7+'Mar 15'!J7+'Apr 15'!J7+'May 15'!J7+'Jun 15'!J7)/12</f>
        <v>91.583333333333329</v>
      </c>
      <c r="J7" s="9">
        <f t="shared" si="0"/>
        <v>110.33333333333333</v>
      </c>
      <c r="K7" s="138">
        <v>762148.75667618099</v>
      </c>
      <c r="L7" s="121"/>
      <c r="M7" s="39"/>
      <c r="N7" s="84"/>
      <c r="O7" s="123"/>
    </row>
    <row r="8" spans="1:15" x14ac:dyDescent="0.2">
      <c r="A8">
        <f>'SFY 09'!A8</f>
        <v>5</v>
      </c>
      <c r="B8" t="str">
        <f>'SFY 09'!B8</f>
        <v>Caroline</v>
      </c>
      <c r="C8" s="125">
        <f>AVERAGE('Jul 14'!C8,'Aug 14'!C8,'Sep 14'!C8,'Oct 14'!C8,'Nov 14'!C8,'Dec 14'!C8,'Jan 15'!C8,'Feb 15'!C8,'Mar 15'!C8,'Apr 15'!C8,'May 15'!C8,'Jun 15'!C8)</f>
        <v>19.833333333333332</v>
      </c>
      <c r="D8" s="10">
        <f>AVERAGE('Jul 14'!D8,'Aug 14'!D8,'Sep 14'!D8,'Oct 14'!D8,'Nov 14'!D8,'Dec 14'!D8,'Jan 15'!D8,'Feb 15'!D8,'Mar 15'!D8,'Apr 15'!D8,'May 15'!D8,'Jun 15'!D8)</f>
        <v>7.916666666666667</v>
      </c>
      <c r="E8" s="10">
        <f>AVERAGE('Jul 14'!E8,'Aug 14'!E8,'Sep 14'!E8,'Oct 14'!E8,'Nov 14'!E8,'Dec 14'!E8,'Jan 15'!E8,'Feb 15'!E8,'Mar 15'!E8,'Apr 15'!E8,'May 15'!E8,'Jun 15'!E8)</f>
        <v>139.41666666666666</v>
      </c>
      <c r="F8" s="10">
        <f t="shared" si="1"/>
        <v>167.16666666666666</v>
      </c>
      <c r="G8" s="125">
        <f>('Jul 14'!H8+'Sep 14'!H8+'Oct 14'!H8+'Nov 14'!H8+'Dec 14'!H8+'Jan 15'!H8+'Feb 15'!H8+'Mar 15'!H8+'Apr 15'!H8+'May 15'!H8+'Jun 15'!H8)/12</f>
        <v>11.25</v>
      </c>
      <c r="H8" s="10">
        <f>('Jul 14'!I8+'Sep 14'!I8+'Oct 14'!I8+'Nov 14'!I8+'Dec 14'!I8+'Jan 15'!I8+'Feb 15'!I8+'Mar 15'!I8+'Apr 15'!I8+'May 15'!I8+'Jun 15'!I8)/12</f>
        <v>6.166666666666667</v>
      </c>
      <c r="I8" s="10">
        <f>('Jul 14'!J8+'Sep 14'!J8+'Oct 14'!J8+'Nov 14'!J8+'Dec 14'!J8+'Jan 15'!J8+'Feb 15'!J8+'Mar 15'!J8+'Apr 15'!J8+'May 15'!J8+'Jun 15'!J8)/12</f>
        <v>84.833333333333329</v>
      </c>
      <c r="J8" s="9">
        <f t="shared" si="0"/>
        <v>102.25</v>
      </c>
      <c r="K8" s="138">
        <v>464803.52303302777</v>
      </c>
      <c r="L8" s="121"/>
      <c r="M8" s="39"/>
      <c r="N8" s="84"/>
      <c r="O8" s="123"/>
    </row>
    <row r="9" spans="1:15" x14ac:dyDescent="0.2">
      <c r="A9">
        <f>'SFY 09'!A9</f>
        <v>6</v>
      </c>
      <c r="B9" t="str">
        <f>'SFY 09'!B9</f>
        <v>Carroll</v>
      </c>
      <c r="C9" s="125">
        <f>AVERAGE('Jul 14'!C9,'Aug 14'!C9,'Sep 14'!C9,'Oct 14'!C9,'Nov 14'!C9,'Dec 14'!C9,'Jan 15'!C9,'Feb 15'!C9,'Mar 15'!C9,'Apr 15'!C9,'May 15'!C9,'Jun 15'!C9)</f>
        <v>22.25</v>
      </c>
      <c r="D9" s="10">
        <f>AVERAGE('Jul 14'!D9,'Aug 14'!D9,'Sep 14'!D9,'Oct 14'!D9,'Nov 14'!D9,'Dec 14'!D9,'Jan 15'!D9,'Feb 15'!D9,'Mar 15'!D9,'Apr 15'!D9,'May 15'!D9,'Jun 15'!D9)</f>
        <v>25.583333333333332</v>
      </c>
      <c r="E9" s="10">
        <f>AVERAGE('Jul 14'!E9,'Aug 14'!E9,'Sep 14'!E9,'Oct 14'!E9,'Nov 14'!E9,'Dec 14'!E9,'Jan 15'!E9,'Feb 15'!E9,'Mar 15'!E9,'Apr 15'!E9,'May 15'!E9,'Jun 15'!E9)</f>
        <v>278.83333333333331</v>
      </c>
      <c r="F9" s="10">
        <f t="shared" si="1"/>
        <v>326.66666666666663</v>
      </c>
      <c r="G9" s="125">
        <f>('Jul 14'!H9+'Sep 14'!H9+'Oct 14'!H9+'Nov 14'!H9+'Dec 14'!H9+'Jan 15'!H9+'Feb 15'!H9+'Mar 15'!H9+'Apr 15'!H9+'May 15'!H9+'Jun 15'!H9)/12</f>
        <v>14.666666666666666</v>
      </c>
      <c r="H9" s="10">
        <f>('Jul 14'!I9+'Sep 14'!I9+'Oct 14'!I9+'Nov 14'!I9+'Dec 14'!I9+'Jan 15'!I9+'Feb 15'!I9+'Mar 15'!I9+'Apr 15'!I9+'May 15'!I9+'Jun 15'!I9)/12</f>
        <v>14</v>
      </c>
      <c r="I9" s="10">
        <f>('Jul 14'!J9+'Sep 14'!J9+'Oct 14'!J9+'Nov 14'!J9+'Dec 14'!J9+'Jan 15'!J9+'Feb 15'!J9+'Mar 15'!J9+'Apr 15'!J9+'May 15'!J9+'Jun 15'!J9)/12</f>
        <v>169.16666666666666</v>
      </c>
      <c r="J9" s="9">
        <f t="shared" si="0"/>
        <v>197.83333333333331</v>
      </c>
      <c r="K9" s="138">
        <v>1406842.7946354609</v>
      </c>
      <c r="L9" s="121"/>
      <c r="M9" s="39"/>
      <c r="N9" s="84"/>
      <c r="O9" s="123"/>
    </row>
    <row r="10" spans="1:15" x14ac:dyDescent="0.2">
      <c r="A10">
        <f>'SFY 09'!A10</f>
        <v>7</v>
      </c>
      <c r="B10" t="str">
        <f>'SFY 09'!B10</f>
        <v>Cecil</v>
      </c>
      <c r="C10" s="125">
        <f>AVERAGE('Jul 14'!C10,'Aug 14'!C10,'Sep 14'!C10,'Oct 14'!C10,'Nov 14'!C10,'Dec 14'!C10,'Jan 15'!C10,'Feb 15'!C10,'Mar 15'!C10,'Apr 15'!C10,'May 15'!C10,'Jun 15'!C10)</f>
        <v>75.083333333333329</v>
      </c>
      <c r="D10" s="10">
        <f>AVERAGE('Jul 14'!D10,'Aug 14'!D10,'Sep 14'!D10,'Oct 14'!D10,'Nov 14'!D10,'Dec 14'!D10,'Jan 15'!D10,'Feb 15'!D10,'Mar 15'!D10,'Apr 15'!D10,'May 15'!D10,'Jun 15'!D10)</f>
        <v>33.083333333333336</v>
      </c>
      <c r="E10" s="10">
        <f>AVERAGE('Jul 14'!E10,'Aug 14'!E10,'Sep 14'!E10,'Oct 14'!E10,'Nov 14'!E10,'Dec 14'!E10,'Jan 15'!E10,'Feb 15'!E10,'Mar 15'!E10,'Apr 15'!E10,'May 15'!E10,'Jun 15'!E10)</f>
        <v>171.41666666666666</v>
      </c>
      <c r="F10" s="10">
        <f t="shared" si="1"/>
        <v>279.58333333333331</v>
      </c>
      <c r="G10" s="125">
        <f>('Jul 14'!H10+'Sep 14'!H10+'Oct 14'!H10+'Nov 14'!H10+'Dec 14'!H10+'Jan 15'!H10+'Feb 15'!H10+'Mar 15'!H10+'Apr 15'!H10+'May 15'!H10+'Jun 15'!H10)/12</f>
        <v>43.083333333333336</v>
      </c>
      <c r="H10" s="10">
        <f>('Jul 14'!I10+'Sep 14'!I10+'Oct 14'!I10+'Nov 14'!I10+'Dec 14'!I10+'Jan 15'!I10+'Feb 15'!I10+'Mar 15'!I10+'Apr 15'!I10+'May 15'!I10+'Jun 15'!I10)/12</f>
        <v>16.5</v>
      </c>
      <c r="I10" s="10">
        <f>('Jul 14'!J10+'Sep 14'!J10+'Oct 14'!J10+'Nov 14'!J10+'Dec 14'!J10+'Jan 15'!J10+'Feb 15'!J10+'Mar 15'!J10+'Apr 15'!J10+'May 15'!J10+'Jun 15'!J10)/12</f>
        <v>91.333333333333329</v>
      </c>
      <c r="J10" s="9">
        <f t="shared" si="0"/>
        <v>150.91666666666666</v>
      </c>
      <c r="K10" s="138">
        <v>1035867.7787525078</v>
      </c>
      <c r="L10" s="121"/>
      <c r="M10" s="39"/>
      <c r="N10" s="84"/>
      <c r="O10" s="123"/>
    </row>
    <row r="11" spans="1:15" x14ac:dyDescent="0.2">
      <c r="A11">
        <f>'SFY 09'!A11</f>
        <v>8</v>
      </c>
      <c r="B11" t="str">
        <f>'SFY 09'!B11</f>
        <v>Charles</v>
      </c>
      <c r="C11" s="125">
        <f>AVERAGE('Jul 14'!C11,'Aug 14'!C11,'Sep 14'!C11,'Oct 14'!C11,'Nov 14'!C11,'Dec 14'!C11,'Jan 15'!C11,'Feb 15'!C11,'Mar 15'!C11,'Apr 15'!C11,'May 15'!C11,'Jun 15'!C11)</f>
        <v>129.41666666666666</v>
      </c>
      <c r="D11" s="10">
        <f>AVERAGE('Jul 14'!D11,'Aug 14'!D11,'Sep 14'!D11,'Oct 14'!D11,'Nov 14'!D11,'Dec 14'!D11,'Jan 15'!D11,'Feb 15'!D11,'Mar 15'!D11,'Apr 15'!D11,'May 15'!D11,'Jun 15'!D11)</f>
        <v>15.416666666666666</v>
      </c>
      <c r="E11" s="10">
        <f>AVERAGE('Jul 14'!E11,'Aug 14'!E11,'Sep 14'!E11,'Oct 14'!E11,'Nov 14'!E11,'Dec 14'!E11,'Jan 15'!E11,'Feb 15'!E11,'Mar 15'!E11,'Apr 15'!E11,'May 15'!E11,'Jun 15'!E11)</f>
        <v>360.08333333333331</v>
      </c>
      <c r="F11" s="10">
        <f t="shared" si="1"/>
        <v>504.91666666666663</v>
      </c>
      <c r="G11" s="125">
        <f>('Jul 14'!H11+'Sep 14'!H11+'Oct 14'!H11+'Nov 14'!H11+'Dec 14'!H11+'Jan 15'!H11+'Feb 15'!H11+'Mar 15'!H11+'Apr 15'!H11+'May 15'!H11+'Jun 15'!H11)/12</f>
        <v>68.166666666666671</v>
      </c>
      <c r="H11" s="10">
        <f>('Jul 14'!I11+'Sep 14'!I11+'Oct 14'!I11+'Nov 14'!I11+'Dec 14'!I11+'Jan 15'!I11+'Feb 15'!I11+'Mar 15'!I11+'Apr 15'!I11+'May 15'!I11+'Jun 15'!I11)/12</f>
        <v>8.5833333333333339</v>
      </c>
      <c r="I11" s="10">
        <f>('Jul 14'!J11+'Sep 14'!J11+'Oct 14'!J11+'Nov 14'!J11+'Dec 14'!J11+'Jan 15'!J11+'Feb 15'!J11+'Mar 15'!J11+'Apr 15'!J11+'May 15'!J11+'Jun 15'!J11)/12</f>
        <v>223.66666666666666</v>
      </c>
      <c r="J11" s="9">
        <f t="shared" si="0"/>
        <v>300.41666666666663</v>
      </c>
      <c r="K11" s="138">
        <v>2294141.8516645022</v>
      </c>
      <c r="L11" s="121"/>
      <c r="M11" s="39"/>
      <c r="N11" s="84"/>
      <c r="O11" s="123"/>
    </row>
    <row r="12" spans="1:15" x14ac:dyDescent="0.2">
      <c r="A12">
        <f>'SFY 09'!A12</f>
        <v>9</v>
      </c>
      <c r="B12" t="str">
        <f>'SFY 09'!B12</f>
        <v>Dorcester</v>
      </c>
      <c r="C12" s="125">
        <f>AVERAGE('Jul 14'!C12,'Aug 14'!C12,'Sep 14'!C12,'Oct 14'!C12,'Nov 14'!C12,'Dec 14'!C12,'Jan 15'!C12,'Feb 15'!C12,'Mar 15'!C12,'Apr 15'!C12,'May 15'!C12,'Jun 15'!C12)</f>
        <v>17.083333333333332</v>
      </c>
      <c r="D12" s="10">
        <f>AVERAGE('Jul 14'!D12,'Aug 14'!D12,'Sep 14'!D12,'Oct 14'!D12,'Nov 14'!D12,'Dec 14'!D12,'Jan 15'!D12,'Feb 15'!D12,'Mar 15'!D12,'Apr 15'!D12,'May 15'!D12,'Jun 15'!D12)</f>
        <v>18.166666666666668</v>
      </c>
      <c r="E12" s="10">
        <f>AVERAGE('Jul 14'!E12,'Aug 14'!E12,'Sep 14'!E12,'Oct 14'!E12,'Nov 14'!E12,'Dec 14'!E12,'Jan 15'!E12,'Feb 15'!E12,'Mar 15'!E12,'Apr 15'!E12,'May 15'!E12,'Jun 15'!E12)</f>
        <v>175.83333333333334</v>
      </c>
      <c r="F12" s="10">
        <f>SUM(C12:E12)</f>
        <v>211.08333333333334</v>
      </c>
      <c r="G12" s="125">
        <f>('Jul 14'!H12+'Sep 14'!H12+'Oct 14'!H12+'Nov 14'!H12+'Dec 14'!H12+'Jan 15'!H12+'Feb 15'!H12+'Mar 15'!H12+'Apr 15'!H12+'May 15'!H12+'Jun 15'!H12)/12</f>
        <v>9.25</v>
      </c>
      <c r="H12" s="10">
        <f>('Jul 14'!I12+'Sep 14'!I12+'Oct 14'!I12+'Nov 14'!I12+'Dec 14'!I12+'Jan 15'!I12+'Feb 15'!I12+'Mar 15'!I12+'Apr 15'!I12+'May 15'!I12+'Jun 15'!I12)/12</f>
        <v>10</v>
      </c>
      <c r="I12" s="10">
        <f>('Jul 14'!J12+'Sep 14'!J12+'Oct 14'!J12+'Nov 14'!J12+'Dec 14'!J12+'Jan 15'!J12+'Feb 15'!J12+'Mar 15'!J12+'Apr 15'!J12+'May 15'!J12+'Jun 15'!J12)/12</f>
        <v>104.75</v>
      </c>
      <c r="J12" s="9">
        <f>SUM(G12:I12)</f>
        <v>124</v>
      </c>
      <c r="K12" s="138">
        <v>648887.95474300301</v>
      </c>
      <c r="L12" s="121"/>
      <c r="M12" s="39"/>
      <c r="N12" s="84"/>
      <c r="O12" s="123"/>
    </row>
    <row r="13" spans="1:15" x14ac:dyDescent="0.2">
      <c r="A13">
        <f>'SFY 09'!A13</f>
        <v>10</v>
      </c>
      <c r="B13" t="str">
        <f>'SFY 09'!B13</f>
        <v>Frederick</v>
      </c>
      <c r="C13" s="125">
        <f>AVERAGE('Jul 14'!C13,'Aug 14'!C13,'Sep 14'!C13,'Oct 14'!C13,'Nov 14'!C13,'Dec 14'!C13,'Jan 15'!C13,'Feb 15'!C13,'Mar 15'!C13,'Apr 15'!C13,'May 15'!C13,'Jun 15'!C13)</f>
        <v>48.666666666666664</v>
      </c>
      <c r="D13" s="10">
        <f>AVERAGE('Jul 14'!D13,'Aug 14'!D13,'Sep 14'!D13,'Oct 14'!D13,'Nov 14'!D13,'Dec 14'!D13,'Jan 15'!D13,'Feb 15'!D13,'Mar 15'!D13,'Apr 15'!D13,'May 15'!D13,'Jun 15'!D13)</f>
        <v>31.083333333333332</v>
      </c>
      <c r="E13" s="10">
        <f>AVERAGE('Jul 14'!E13,'Aug 14'!E13,'Sep 14'!E13,'Oct 14'!E13,'Nov 14'!E13,'Dec 14'!E13,'Jan 15'!E13,'Feb 15'!E13,'Mar 15'!E13,'Apr 15'!E13,'May 15'!E13,'Jun 15'!E13)</f>
        <v>213.5</v>
      </c>
      <c r="F13" s="10">
        <f>SUM(C13:E13)</f>
        <v>293.25</v>
      </c>
      <c r="G13" s="125">
        <f>('Jul 14'!H13+'Sep 14'!H13+'Oct 14'!H13+'Nov 14'!H13+'Dec 14'!H13+'Jan 15'!H13+'Feb 15'!H13+'Mar 15'!H13+'Apr 15'!H13+'May 15'!H13+'Jun 15'!H13)/12</f>
        <v>27.75</v>
      </c>
      <c r="H13" s="125">
        <f>('Jul 14'!I13+'Sep 14'!I13+'Oct 14'!I13+'Nov 14'!I13+'Dec 14'!I13+'Jan 15'!I13+'Feb 15'!I13+'Mar 15'!I13+'Apr 15'!I13+'May 15'!I13+'Jun 15'!I13)/12</f>
        <v>17.416666666666668</v>
      </c>
      <c r="I13" s="125">
        <f>('Jul 14'!J13+'Sep 14'!J13+'Oct 14'!J13+'Nov 14'!J13+'Dec 14'!J13+'Jan 15'!J13+'Feb 15'!J13+'Mar 15'!J13+'Apr 15'!J13+'May 15'!J13+'Jun 15'!J13)/12</f>
        <v>116.58333333333333</v>
      </c>
      <c r="J13" s="9">
        <f>SUM(G13:I13)</f>
        <v>161.75</v>
      </c>
      <c r="K13" s="138">
        <v>1086558.1932256899</v>
      </c>
      <c r="L13" s="121"/>
      <c r="M13" s="39"/>
      <c r="N13" s="84"/>
      <c r="O13" s="123"/>
    </row>
    <row r="14" spans="1:15" x14ac:dyDescent="0.2">
      <c r="A14">
        <f>'SFY 09'!A14</f>
        <v>11</v>
      </c>
      <c r="B14" t="str">
        <f>'SFY 09'!B14</f>
        <v>Garrett</v>
      </c>
      <c r="C14" s="125">
        <f>AVERAGE('Jul 14'!C14,'Aug 14'!C14,'Sep 14'!C14,'Oct 14'!C14,'Nov 14'!C14,'Dec 14'!C14,'Jan 15'!C14,'Feb 15'!C14,'Mar 15'!C14,'Apr 15'!C14,'May 15'!C14,'Jun 15'!C14)</f>
        <v>2.4166666666666665</v>
      </c>
      <c r="D14" s="10">
        <f>AVERAGE('Jul 14'!D14,'Aug 14'!D14,'Sep 14'!D14,'Oct 14'!D14,'Nov 14'!D14,'Dec 14'!D14,'Jan 15'!D14,'Feb 15'!D14,'Mar 15'!D14,'Apr 15'!D14,'May 15'!D14,'Jun 15'!D14)</f>
        <v>0</v>
      </c>
      <c r="E14" s="10">
        <f>AVERAGE('Jul 14'!E14,'Aug 14'!E14,'Sep 14'!E14,'Oct 14'!E14,'Nov 14'!E14,'Dec 14'!E14,'Jan 15'!E14,'Feb 15'!E14,'Mar 15'!E14,'Apr 15'!E14,'May 15'!E14,'Jun 15'!E14)</f>
        <v>17</v>
      </c>
      <c r="F14" s="10">
        <f t="shared" si="1"/>
        <v>19.416666666666668</v>
      </c>
      <c r="G14" s="125">
        <f>('Jul 14'!H14+'Sep 14'!H14+'Oct 14'!H14+'Nov 14'!H14+'Dec 14'!H14+'Jan 15'!H14+'Feb 15'!H14+'Mar 15'!H14+'Apr 15'!H14+'May 15'!H14+'Jun 15'!H14)/12</f>
        <v>1.75</v>
      </c>
      <c r="H14" s="125">
        <f>('Jul 14'!I14+'Sep 14'!I14+'Oct 14'!I14+'Nov 14'!I14+'Dec 14'!I14+'Jan 15'!I14+'Feb 15'!I14+'Mar 15'!I14+'Apr 15'!I14+'May 15'!I14+'Jun 15'!I14)/12</f>
        <v>0</v>
      </c>
      <c r="I14" s="125">
        <f>('Jul 14'!J14+'Sep 14'!J14+'Oct 14'!J14+'Nov 14'!J14+'Dec 14'!J14+'Jan 15'!J14+'Feb 15'!J14+'Mar 15'!J14+'Apr 15'!J14+'May 15'!J14+'Jun 15'!J14)/12</f>
        <v>11.416666666666666</v>
      </c>
      <c r="J14" s="9">
        <f>SUM(G14:I14)</f>
        <v>13.166666666666666</v>
      </c>
      <c r="K14" s="138">
        <v>38555.346833225318</v>
      </c>
      <c r="L14" s="121"/>
      <c r="M14" s="39"/>
      <c r="N14" s="84"/>
      <c r="O14" s="123"/>
    </row>
    <row r="15" spans="1:15" x14ac:dyDescent="0.2">
      <c r="A15">
        <f>'SFY 09'!A15</f>
        <v>12</v>
      </c>
      <c r="B15" t="str">
        <f>'SFY 09'!B15</f>
        <v>Harford</v>
      </c>
      <c r="C15" s="125">
        <f>AVERAGE('Jul 14'!C15,'Aug 14'!C15,'Sep 14'!C15,'Oct 14'!C15,'Nov 14'!C15,'Dec 14'!C15,'Jan 15'!C15,'Feb 15'!C15,'Mar 15'!C15,'Apr 15'!C15,'May 15'!C15,'Jun 15'!C15)</f>
        <v>99.25</v>
      </c>
      <c r="D15" s="10">
        <f>AVERAGE('Jul 14'!D15,'Aug 14'!D15,'Sep 14'!D15,'Oct 14'!D15,'Nov 14'!D15,'Dec 14'!D15,'Jan 15'!D15,'Feb 15'!D15,'Mar 15'!D15,'Apr 15'!D15,'May 15'!D15,'Jun 15'!D15)</f>
        <v>60.333333333333336</v>
      </c>
      <c r="E15" s="10">
        <f>AVERAGE('Jul 14'!E15,'Aug 14'!E15,'Sep 14'!E15,'Oct 14'!E15,'Nov 14'!E15,'Dec 14'!E15,'Jan 15'!E15,'Feb 15'!E15,'Mar 15'!E15,'Apr 15'!E15,'May 15'!E15,'Jun 15'!E15)</f>
        <v>360.75</v>
      </c>
      <c r="F15" s="10">
        <f t="shared" si="1"/>
        <v>520.33333333333337</v>
      </c>
      <c r="G15" s="125">
        <f>('Jul 14'!H15+'Sep 14'!H15+'Oct 14'!H15+'Nov 14'!H15+'Dec 14'!H15+'Jan 15'!H15+'Feb 15'!H15+'Mar 15'!H15+'Apr 15'!H15+'May 15'!H15+'Jun 15'!H15)/12</f>
        <v>52.166666666666664</v>
      </c>
      <c r="H15" s="10">
        <f>('Jul 14'!I15+'Sep 14'!I15+'Oct 14'!I15+'Nov 14'!I15+'Dec 14'!I15+'Jan 15'!I15+'Feb 15'!I15+'Mar 15'!I15+'Apr 15'!I15+'May 15'!I15+'Jun 15'!I15)/12</f>
        <v>31.75</v>
      </c>
      <c r="I15" s="10">
        <f>('Jul 14'!J15+'Sep 14'!J15+'Oct 14'!J15+'Nov 14'!J15+'Dec 14'!J15+'Jan 15'!J15+'Feb 15'!J15+'Mar 15'!J15+'Apr 15'!J15+'May 15'!J15+'Jun 15'!J15)/12</f>
        <v>200.16666666666666</v>
      </c>
      <c r="J15" s="9">
        <f t="shared" si="0"/>
        <v>284.08333333333331</v>
      </c>
      <c r="K15" s="138">
        <v>2053229.0991876929</v>
      </c>
      <c r="L15" s="121"/>
      <c r="M15" s="39"/>
      <c r="N15" s="84"/>
      <c r="O15" s="123"/>
    </row>
    <row r="16" spans="1:15" x14ac:dyDescent="0.2">
      <c r="A16">
        <f>'SFY 09'!A16</f>
        <v>13</v>
      </c>
      <c r="B16" t="str">
        <f>'SFY 09'!B16</f>
        <v>Howard</v>
      </c>
      <c r="C16" s="125">
        <f>AVERAGE('Jul 14'!C16,'Aug 14'!C16,'Sep 14'!C16,'Oct 14'!C16,'Nov 14'!C16,'Dec 14'!C16,'Jan 15'!C16,'Feb 15'!C16,'Mar 15'!C16,'Apr 15'!C16,'May 15'!C16,'Jun 15'!C16)</f>
        <v>177.75</v>
      </c>
      <c r="D16" s="10">
        <f>AVERAGE('Jul 14'!D16,'Aug 14'!D16,'Sep 14'!D16,'Oct 14'!D16,'Nov 14'!D16,'Dec 14'!D16,'Jan 15'!D16,'Feb 15'!D16,'Mar 15'!D16,'Apr 15'!D16,'May 15'!D16,'Jun 15'!D16)</f>
        <v>38.666666666666664</v>
      </c>
      <c r="E16" s="10">
        <f>AVERAGE('Jul 14'!E16,'Aug 14'!E16,'Sep 14'!E16,'Oct 14'!E16,'Nov 14'!E16,'Dec 14'!E16,'Jan 15'!E16,'Feb 15'!E16,'Mar 15'!E16,'Apr 15'!E16,'May 15'!E16,'Jun 15'!E16)</f>
        <v>498.08333333333331</v>
      </c>
      <c r="F16" s="10">
        <f t="shared" si="1"/>
        <v>714.5</v>
      </c>
      <c r="G16" s="125">
        <f>('Jul 14'!H16+'Sep 14'!H16+'Oct 14'!H16+'Nov 14'!H16+'Dec 14'!H16+'Jan 15'!H16+'Feb 15'!H16+'Mar 15'!H16+'Apr 15'!H16+'May 15'!H16+'Jun 15'!H16)/12</f>
        <v>91.666666666666671</v>
      </c>
      <c r="H16" s="10">
        <f>('Jul 14'!I16+'Sep 14'!I16+'Oct 14'!I16+'Nov 14'!I16+'Dec 14'!I16+'Jan 15'!I16+'Feb 15'!I16+'Mar 15'!I16+'Apr 15'!I16+'May 15'!I16+'Jun 15'!I16)/12</f>
        <v>20.333333333333332</v>
      </c>
      <c r="I16" s="10">
        <f>('Jul 14'!J16+'Sep 14'!J16+'Oct 14'!J16+'Nov 14'!J16+'Dec 14'!J16+'Jan 15'!J16+'Feb 15'!J16+'Mar 15'!J16+'Apr 15'!J16+'May 15'!J16+'Jun 15'!J16)/12</f>
        <v>267.33333333333331</v>
      </c>
      <c r="J16" s="9">
        <f t="shared" si="0"/>
        <v>379.33333333333331</v>
      </c>
      <c r="K16" s="138">
        <v>4298191.4414008185</v>
      </c>
      <c r="L16" s="121"/>
      <c r="M16" s="39"/>
      <c r="N16" s="84"/>
      <c r="O16" s="123"/>
    </row>
    <row r="17" spans="1:15" x14ac:dyDescent="0.2">
      <c r="A17">
        <f>'SFY 09'!A17</f>
        <v>14</v>
      </c>
      <c r="B17" t="str">
        <f>'SFY 09'!B17</f>
        <v>Kent</v>
      </c>
      <c r="C17" s="125">
        <f>AVERAGE('Jul 14'!C17,'Aug 14'!C17,'Sep 14'!C17,'Oct 14'!C17,'Nov 14'!C17,'Dec 14'!C17,'Jan 15'!C17,'Feb 15'!C17,'Mar 15'!C17,'Apr 15'!C17,'May 15'!C17,'Jun 15'!C17)</f>
        <v>9.6666666666666661</v>
      </c>
      <c r="D17" s="10">
        <f>AVERAGE('Jul 14'!D17,'Aug 14'!D17,'Sep 14'!D17,'Oct 14'!D17,'Nov 14'!D17,'Dec 14'!D17,'Jan 15'!D17,'Feb 15'!D17,'Mar 15'!D17,'Apr 15'!D17,'May 15'!D17,'Jun 15'!D17)</f>
        <v>10.666666666666666</v>
      </c>
      <c r="E17" s="10">
        <f>AVERAGE('Jul 14'!E17,'Aug 14'!E17,'Sep 14'!E17,'Oct 14'!E17,'Nov 14'!E17,'Dec 14'!E17,'Jan 15'!E17,'Feb 15'!E17,'Mar 15'!E17,'Apr 15'!E17,'May 15'!E17,'Jun 15'!E17)</f>
        <v>49.083333333333336</v>
      </c>
      <c r="F17" s="10">
        <f t="shared" si="1"/>
        <v>69.416666666666671</v>
      </c>
      <c r="G17" s="125">
        <f>('Jul 14'!H17+'Sep 14'!H17+'Oct 14'!H17+'Nov 14'!H17+'Dec 14'!H17+'Jan 15'!H17+'Feb 15'!H17+'Mar 15'!H17+'Apr 15'!H17+'May 15'!H17+'Jun 15'!H17)/12</f>
        <v>5.25</v>
      </c>
      <c r="H17" s="10">
        <f>('Jul 14'!I17+'Sep 14'!I17+'Oct 14'!I17+'Nov 14'!I17+'Dec 14'!I17+'Jan 15'!I17+'Feb 15'!I17+'Mar 15'!I17+'Apr 15'!I17+'May 15'!I17+'Jun 15'!I17)/12</f>
        <v>6.916666666666667</v>
      </c>
      <c r="I17" s="10">
        <f>('Jul 14'!J17+'Sep 14'!J17+'Oct 14'!J17+'Nov 14'!J17+'Dec 14'!J17+'Jan 15'!J17+'Feb 15'!J17+'Mar 15'!J17+'Apr 15'!J17+'May 15'!J17+'Jun 15'!J17)/12</f>
        <v>26.583333333333332</v>
      </c>
      <c r="J17" s="9">
        <f t="shared" si="0"/>
        <v>38.75</v>
      </c>
      <c r="K17" s="138">
        <v>216845.22181867983</v>
      </c>
      <c r="L17" s="121"/>
      <c r="M17" s="39"/>
      <c r="N17" s="84"/>
      <c r="O17" s="123"/>
    </row>
    <row r="18" spans="1:15" x14ac:dyDescent="0.2">
      <c r="A18">
        <f>'SFY 09'!A18</f>
        <v>15</v>
      </c>
      <c r="B18" t="str">
        <f>'SFY 09'!B18</f>
        <v>Montgomery</v>
      </c>
      <c r="C18" s="125">
        <f>AVERAGE('Jul 14'!C18,'Aug 14'!C18,'Sep 14'!C18,'Oct 14'!C18,'Nov 14'!C18,'Dec 14'!C18,'Jan 15'!C18,'Feb 15'!C18,'Mar 15'!C18,'Apr 15'!C18,'May 15'!C18,'Jun 15'!C18)</f>
        <v>361.25</v>
      </c>
      <c r="D18" s="10">
        <f>AVERAGE('Jul 14'!D18,'Aug 14'!D18,'Sep 14'!D18,'Oct 14'!D18,'Nov 14'!D18,'Dec 14'!D18,'Jan 15'!D18,'Feb 15'!D18,'Mar 15'!D18,'Apr 15'!D18,'May 15'!D18,'Jun 15'!D18)</f>
        <v>105.75</v>
      </c>
      <c r="E18" s="10">
        <f>AVERAGE('Jul 14'!E18,'Aug 14'!E18,'Sep 14'!E18,'Oct 14'!E18,'Nov 14'!E18,'Dec 14'!E18,'Jan 15'!E18,'Feb 15'!E18,'Mar 15'!E18,'Apr 15'!E18,'May 15'!E18,'Jun 15'!E18)</f>
        <v>873.16666666666663</v>
      </c>
      <c r="F18" s="10">
        <f t="shared" si="1"/>
        <v>1340.1666666666665</v>
      </c>
      <c r="G18" s="125">
        <f>('Jul 14'!H18+'Sep 14'!H18+'Oct 14'!H18+'Nov 14'!H18+'Dec 14'!H18+'Jan 15'!H18+'Feb 15'!H18+'Mar 15'!H18+'Apr 15'!H18+'May 15'!H18+'Jun 15'!H18)/12</f>
        <v>183.33333333333334</v>
      </c>
      <c r="H18" s="10">
        <f>('Jul 14'!I18+'Sep 14'!I18+'Oct 14'!I18+'Nov 14'!I18+'Dec 14'!I18+'Jan 15'!I18+'Feb 15'!I18+'Mar 15'!I18+'Apr 15'!I18+'May 15'!I18+'Jun 15'!I18)/12</f>
        <v>54.666666666666664</v>
      </c>
      <c r="I18" s="10">
        <f>('Jul 14'!J18+'Sep 14'!J18+'Oct 14'!J18+'Nov 14'!J18+'Dec 14'!J18+'Jan 15'!J18+'Feb 15'!J18+'Mar 15'!J18+'Apr 15'!J18+'May 15'!J18+'Jun 15'!J18)/12</f>
        <v>480.58333333333331</v>
      </c>
      <c r="J18" s="9">
        <f t="shared" si="0"/>
        <v>718.58333333333326</v>
      </c>
      <c r="K18" s="138">
        <v>7270145.6475733183</v>
      </c>
      <c r="L18" s="121"/>
      <c r="M18" s="39"/>
      <c r="N18" s="84"/>
      <c r="O18" s="123"/>
    </row>
    <row r="19" spans="1:15" x14ac:dyDescent="0.2">
      <c r="A19">
        <f>'SFY 09'!A19</f>
        <v>16</v>
      </c>
      <c r="B19" t="str">
        <f>'SFY 09'!B19</f>
        <v>Prince George's</v>
      </c>
      <c r="C19" s="125">
        <f>AVERAGE('Jul 14'!C19,'Aug 14'!C19,'Sep 14'!C19,'Oct 14'!C19,'Nov 14'!C19,'Dec 14'!C19,'Jan 15'!C19,'Feb 15'!C19,'Mar 15'!C19,'Apr 15'!C19,'May 15'!C19,'Jun 15'!C19)</f>
        <v>993.41666666666663</v>
      </c>
      <c r="D19" s="10">
        <f>AVERAGE('Jul 14'!D19,'Aug 14'!D19,'Sep 14'!D19,'Oct 14'!D19,'Nov 14'!D19,'Dec 14'!D19,'Jan 15'!D19,'Feb 15'!D19,'Mar 15'!D19,'Apr 15'!D19,'May 15'!D19,'Jun 15'!D19)</f>
        <v>198.5</v>
      </c>
      <c r="E19" s="10">
        <f>AVERAGE('Jul 14'!E19,'Aug 14'!E19,'Sep 14'!E19,'Oct 14'!E19,'Nov 14'!E19,'Dec 14'!E19,'Jan 15'!E19,'Feb 15'!E19,'Mar 15'!E19,'Apr 15'!E19,'May 15'!E19,'Jun 15'!E19)</f>
        <v>1650.25</v>
      </c>
      <c r="F19" s="10">
        <f t="shared" si="1"/>
        <v>2842.1666666666665</v>
      </c>
      <c r="G19" s="125">
        <f>('Jul 14'!H19+'Sep 14'!H19+'Oct 14'!H19+'Nov 14'!H19+'Dec 14'!H19+'Jan 15'!H19+'Feb 15'!H19+'Mar 15'!H19+'Apr 15'!H19+'May 15'!H19+'Jun 15'!H19)/12</f>
        <v>509.33333333333331</v>
      </c>
      <c r="H19" s="10">
        <f>('Jul 14'!I19+'Sep 14'!I19+'Oct 14'!I19+'Nov 14'!I19+'Dec 14'!I19+'Jan 15'!I19+'Feb 15'!I19+'Mar 15'!I19+'Apr 15'!I19+'May 15'!I19+'Jun 15'!I19)/12</f>
        <v>105.25</v>
      </c>
      <c r="I19" s="10">
        <f>('Jul 14'!J19+'Sep 14'!J19+'Oct 14'!J19+'Nov 14'!J19+'Dec 14'!J19+'Jan 15'!J19+'Feb 15'!J19+'Mar 15'!J19+'Apr 15'!J19+'May 15'!J19+'Jun 15'!J19)/12</f>
        <v>916.58333333333337</v>
      </c>
      <c r="J19" s="9">
        <f t="shared" si="0"/>
        <v>1531.1666666666665</v>
      </c>
      <c r="K19" s="138">
        <v>14134557.262542477</v>
      </c>
      <c r="L19" s="121"/>
      <c r="M19" s="39"/>
      <c r="N19" s="84"/>
      <c r="O19" s="123"/>
    </row>
    <row r="20" spans="1:15" x14ac:dyDescent="0.2">
      <c r="A20">
        <f>'SFY 09'!A20</f>
        <v>17</v>
      </c>
      <c r="B20" t="str">
        <f>'SFY 09'!B20</f>
        <v>Queen Anne's</v>
      </c>
      <c r="C20" s="125">
        <f>AVERAGE('Jul 14'!C20,'Aug 14'!C20,'Sep 14'!C20,'Oct 14'!C20,'Nov 14'!C20,'Dec 14'!C20,'Jan 15'!C20,'Feb 15'!C20,'Mar 15'!C20,'Apr 15'!C20,'May 15'!C20,'Jun 15'!C20)</f>
        <v>13.083333333333334</v>
      </c>
      <c r="D20" s="10">
        <f>AVERAGE('Jul 14'!D20,'Aug 14'!D20,'Sep 14'!D20,'Oct 14'!D20,'Nov 14'!D20,'Dec 14'!D20,'Jan 15'!D20,'Feb 15'!D20,'Mar 15'!D20,'Apr 15'!D20,'May 15'!D20,'Jun 15'!D20)</f>
        <v>5.333333333333333</v>
      </c>
      <c r="E20" s="10">
        <f>AVERAGE('Jul 14'!E20,'Aug 14'!E20,'Sep 14'!E20,'Oct 14'!E20,'Nov 14'!E20,'Dec 14'!E20,'Jan 15'!E20,'Feb 15'!E20,'Mar 15'!E20,'Apr 15'!E20,'May 15'!E20,'Jun 15'!E20)</f>
        <v>42.333333333333336</v>
      </c>
      <c r="F20" s="10">
        <f t="shared" si="1"/>
        <v>60.75</v>
      </c>
      <c r="G20" s="125">
        <f>('Jul 14'!H20+'Sep 14'!H20+'Oct 14'!H20+'Nov 14'!H20+'Dec 14'!H20+'Jan 15'!H20+'Feb 15'!H20+'Mar 15'!H20+'Apr 15'!H20+'May 15'!H20+'Jun 15'!H20)/12</f>
        <v>7.75</v>
      </c>
      <c r="H20" s="10">
        <f>('Jul 14'!I20+'Sep 14'!I20+'Oct 14'!I20+'Nov 14'!I20+'Dec 14'!I20+'Jan 15'!I20+'Feb 15'!I20+'Mar 15'!I20+'Apr 15'!I20+'May 15'!I20+'Jun 15'!I20)/12</f>
        <v>2.3333333333333335</v>
      </c>
      <c r="I20" s="10">
        <f>('Jul 14'!J20+'Sep 14'!J20+'Oct 14'!J20+'Nov 14'!J20+'Dec 14'!J20+'Jan 15'!J20+'Feb 15'!J20+'Mar 15'!J20+'Apr 15'!J20+'May 15'!J20+'Jun 15'!J20)/12</f>
        <v>26</v>
      </c>
      <c r="J20" s="9">
        <f t="shared" si="0"/>
        <v>36.083333333333336</v>
      </c>
      <c r="K20" s="138">
        <v>209879.64888257827</v>
      </c>
      <c r="L20" s="121"/>
      <c r="M20" s="39"/>
      <c r="N20" s="84"/>
      <c r="O20" s="123"/>
    </row>
    <row r="21" spans="1:15" x14ac:dyDescent="0.2">
      <c r="A21">
        <f>'SFY 09'!A21</f>
        <v>18</v>
      </c>
      <c r="B21" t="str">
        <f>'SFY 09'!B21</f>
        <v>St. Mary's</v>
      </c>
      <c r="C21" s="125">
        <f>AVERAGE('Jul 14'!C21,'Aug 14'!C21,'Sep 14'!C21,'Oct 14'!C21,'Nov 14'!C21,'Dec 14'!C21,'Jan 15'!C21,'Feb 15'!C21,'Mar 15'!C21,'Apr 15'!C21,'May 15'!C21,'Jun 15'!C21)</f>
        <v>74.916666666666671</v>
      </c>
      <c r="D21" s="10">
        <f>AVERAGE('Jul 14'!D21,'Aug 14'!D21,'Sep 14'!D21,'Oct 14'!D21,'Nov 14'!D21,'Dec 14'!D21,'Jan 15'!D21,'Feb 15'!D21,'Mar 15'!D21,'Apr 15'!D21,'May 15'!D21,'Jun 15'!D21)</f>
        <v>44.666666666666664</v>
      </c>
      <c r="E21" s="10">
        <f>AVERAGE('Jul 14'!E21,'Aug 14'!E21,'Sep 14'!E21,'Oct 14'!E21,'Nov 14'!E21,'Dec 14'!E21,'Jan 15'!E21,'Feb 15'!E21,'Mar 15'!E21,'Apr 15'!E21,'May 15'!E21,'Jun 15'!E21)</f>
        <v>136.58333333333334</v>
      </c>
      <c r="F21" s="10">
        <f t="shared" si="1"/>
        <v>256.16666666666669</v>
      </c>
      <c r="G21" s="125">
        <f>('Jul 14'!H21+'Sep 14'!H21+'Oct 14'!H21+'Nov 14'!H21+'Dec 14'!H21+'Jan 15'!H21+'Feb 15'!H21+'Mar 15'!H21+'Apr 15'!H21+'May 15'!H21+'Jun 15'!H21)/12</f>
        <v>35.25</v>
      </c>
      <c r="H21" s="10">
        <f>('Jul 14'!I21+'Sep 14'!I21+'Oct 14'!I21+'Nov 14'!I21+'Dec 14'!I21+'Jan 15'!I21+'Feb 15'!I21+'Mar 15'!I21+'Apr 15'!I21+'May 15'!I21+'Jun 15'!I21)/12</f>
        <v>18.166666666666668</v>
      </c>
      <c r="I21" s="10">
        <f>('Jul 14'!J21+'Sep 14'!J21+'Oct 14'!J21+'Nov 14'!J21+'Dec 14'!J21+'Jan 15'!J21+'Feb 15'!J21+'Mar 15'!J21+'Apr 15'!J21+'May 15'!J21+'Jun 15'!J21)/12</f>
        <v>73.083333333333329</v>
      </c>
      <c r="J21" s="9">
        <f t="shared" si="0"/>
        <v>126.5</v>
      </c>
      <c r="K21" s="138">
        <v>747213.92395460827</v>
      </c>
      <c r="L21" s="121"/>
      <c r="M21" s="39"/>
      <c r="N21" s="84"/>
      <c r="O21" s="123"/>
    </row>
    <row r="22" spans="1:15" x14ac:dyDescent="0.2">
      <c r="A22">
        <f>'SFY 09'!A22</f>
        <v>19</v>
      </c>
      <c r="B22" t="str">
        <f>'SFY 09'!B22</f>
        <v>Somerset</v>
      </c>
      <c r="C22" s="125">
        <f>AVERAGE('Jul 14'!C22,'Aug 14'!C22,'Sep 14'!C22,'Oct 14'!C22,'Nov 14'!C22,'Dec 14'!C22,'Jan 15'!C22,'Feb 15'!C22,'Mar 15'!C22,'Apr 15'!C22,'May 15'!C22,'Jun 15'!C22)</f>
        <v>79</v>
      </c>
      <c r="D22" s="10">
        <f>AVERAGE('Jul 14'!D22,'Aug 14'!D22,'Sep 14'!D22,'Oct 14'!D22,'Nov 14'!D22,'Dec 14'!D22,'Jan 15'!D22,'Feb 15'!D22,'Mar 15'!D22,'Apr 15'!D22,'May 15'!D22,'Jun 15'!D22)</f>
        <v>24.916666666666668</v>
      </c>
      <c r="E22" s="10">
        <f>AVERAGE('Jul 14'!E22,'Aug 14'!E22,'Sep 14'!E22,'Oct 14'!E22,'Nov 14'!E22,'Dec 14'!E22,'Jan 15'!E22,'Feb 15'!E22,'Mar 15'!E22,'Apr 15'!E22,'May 15'!E22,'Jun 15'!E22)</f>
        <v>190.5</v>
      </c>
      <c r="F22" s="10">
        <f t="shared" si="1"/>
        <v>294.41666666666669</v>
      </c>
      <c r="G22" s="125">
        <f>('Jul 14'!H22+'Sep 14'!H22+'Oct 14'!H22+'Nov 14'!H22+'Dec 14'!H22+'Jan 15'!H22+'Feb 15'!H22+'Mar 15'!H22+'Apr 15'!H22+'May 15'!H22+'Jun 15'!H22)/12</f>
        <v>37.333333333333336</v>
      </c>
      <c r="H22" s="10">
        <f>('Jul 14'!I22+'Sep 14'!I22+'Oct 14'!I22+'Nov 14'!I22+'Dec 14'!I22+'Jan 15'!I22+'Feb 15'!I22+'Mar 15'!I22+'Apr 15'!I22+'May 15'!I22+'Jun 15'!I22)/12</f>
        <v>11.5</v>
      </c>
      <c r="I22" s="10">
        <f>('Jul 14'!J22+'Sep 14'!J22+'Oct 14'!J22+'Nov 14'!J22+'Dec 14'!J22+'Jan 15'!J22+'Feb 15'!J22+'Mar 15'!J22+'Apr 15'!J22+'May 15'!J22+'Jun 15'!J22)/12</f>
        <v>100.41666666666667</v>
      </c>
      <c r="J22" s="9">
        <f t="shared" si="0"/>
        <v>149.25</v>
      </c>
      <c r="K22" s="138">
        <v>973138.54134600947</v>
      </c>
      <c r="L22" s="121"/>
      <c r="M22" s="39"/>
      <c r="N22" s="84"/>
      <c r="O22" s="123"/>
    </row>
    <row r="23" spans="1:15" x14ac:dyDescent="0.2">
      <c r="A23">
        <f>'SFY 09'!A23</f>
        <v>20</v>
      </c>
      <c r="B23" t="str">
        <f>'SFY 09'!B23</f>
        <v>Talbot</v>
      </c>
      <c r="C23" s="125">
        <f>AVERAGE('Jul 14'!C23,'Aug 14'!C23,'Sep 14'!C23,'Oct 14'!C23,'Nov 14'!C23,'Dec 14'!C23,'Jan 15'!C23,'Feb 15'!C23,'Mar 15'!C23,'Apr 15'!C23,'May 15'!C23,'Jun 15'!C23)</f>
        <v>1.8333333333333333</v>
      </c>
      <c r="D23" s="10">
        <f>AVERAGE('Jul 14'!D23,'Aug 14'!D23,'Sep 14'!D23,'Oct 14'!D23,'Nov 14'!D23,'Dec 14'!D23,'Jan 15'!D23,'Feb 15'!D23,'Mar 15'!D23,'Apr 15'!D23,'May 15'!D23,'Jun 15'!D23)</f>
        <v>3.4166666666666665</v>
      </c>
      <c r="E23" s="10">
        <f>AVERAGE('Jul 14'!E23,'Aug 14'!E23,'Sep 14'!E23,'Oct 14'!E23,'Nov 14'!E23,'Dec 14'!E23,'Jan 15'!E23,'Feb 15'!E23,'Mar 15'!E23,'Apr 15'!E23,'May 15'!E23,'Jun 15'!E23)</f>
        <v>127.5</v>
      </c>
      <c r="F23" s="10">
        <f t="shared" si="1"/>
        <v>132.75</v>
      </c>
      <c r="G23" s="125">
        <f>('Jul 14'!H23+'Sep 14'!H23+'Oct 14'!H23+'Nov 14'!H23+'Dec 14'!H23+'Jan 15'!H23+'Feb 15'!H23+'Mar 15'!H23+'Apr 15'!H23+'May 15'!H23+'Jun 15'!H23)/12</f>
        <v>1</v>
      </c>
      <c r="H23" s="10">
        <f>('Jul 14'!I23+'Sep 14'!I23+'Oct 14'!I23+'Nov 14'!I23+'Dec 14'!I23+'Jan 15'!I23+'Feb 15'!I23+'Mar 15'!I23+'Apr 15'!I23+'May 15'!I23+'Jun 15'!I23)/12</f>
        <v>1.5833333333333333</v>
      </c>
      <c r="I23" s="10">
        <f>('Jul 14'!J23+'Sep 14'!J23+'Oct 14'!J23+'Nov 14'!J23+'Dec 14'!J23+'Jan 15'!J23+'Feb 15'!J23+'Mar 15'!J23+'Apr 15'!J23+'May 15'!J23+'Jun 15'!J23)/12</f>
        <v>81.166666666666671</v>
      </c>
      <c r="J23" s="9">
        <f t="shared" si="0"/>
        <v>83.75</v>
      </c>
      <c r="K23" s="138">
        <v>469701.97688595735</v>
      </c>
      <c r="L23" s="121"/>
      <c r="M23" s="39"/>
      <c r="N23" s="84"/>
      <c r="O23" s="123"/>
    </row>
    <row r="24" spans="1:15" x14ac:dyDescent="0.2">
      <c r="A24">
        <f>'SFY 09'!A24</f>
        <v>21</v>
      </c>
      <c r="B24" t="str">
        <f>'SFY 09'!B24</f>
        <v>Washington</v>
      </c>
      <c r="C24" s="125">
        <f>AVERAGE('Jul 14'!C24,'Aug 14'!C24,'Sep 14'!C24,'Oct 14'!C24,'Nov 14'!C24,'Dec 14'!C24,'Jan 15'!C24,'Feb 15'!C24,'Mar 15'!C24,'Apr 15'!C24,'May 15'!C24,'Jun 15'!C24)</f>
        <v>76.666666666666671</v>
      </c>
      <c r="D24" s="10">
        <f>AVERAGE('Jul 14'!D24,'Aug 14'!D24,'Sep 14'!D24,'Oct 14'!D24,'Nov 14'!D24,'Dec 14'!D24,'Jan 15'!D24,'Feb 15'!D24,'Mar 15'!D24,'Apr 15'!D24,'May 15'!D24,'Jun 15'!D24)</f>
        <v>37.916666666666664</v>
      </c>
      <c r="E24" s="10">
        <f>AVERAGE('Jul 14'!E24,'Aug 14'!E24,'Sep 14'!E24,'Oct 14'!E24,'Nov 14'!E24,'Dec 14'!E24,'Jan 15'!E24,'Feb 15'!E24,'Mar 15'!E24,'Apr 15'!E24,'May 15'!E24,'Jun 15'!E24)</f>
        <v>289.33333333333331</v>
      </c>
      <c r="F24" s="10">
        <f t="shared" si="1"/>
        <v>403.91666666666663</v>
      </c>
      <c r="G24" s="125">
        <f>('Jul 14'!H24+'Sep 14'!H24+'Oct 14'!H24+'Nov 14'!H24+'Dec 14'!H24+'Jan 15'!H24+'Feb 15'!H24+'Mar 15'!H24+'Apr 15'!H24+'May 15'!H24+'Jun 15'!H24)/12</f>
        <v>35.166666666666664</v>
      </c>
      <c r="H24" s="10">
        <f>('Jul 14'!I24+'Sep 14'!I24+'Oct 14'!I24+'Nov 14'!I24+'Dec 14'!I24+'Jan 15'!I24+'Feb 15'!I24+'Mar 15'!I24+'Apr 15'!I24+'May 15'!I24+'Jun 15'!I24)/12</f>
        <v>21</v>
      </c>
      <c r="I24" s="10">
        <f>('Jul 14'!J24+'Sep 14'!J24+'Oct 14'!J24+'Nov 14'!J24+'Dec 14'!J24+'Jan 15'!J24+'Feb 15'!J24+'Mar 15'!J24+'Apr 15'!J24+'May 15'!J24+'Jun 15'!J24)/12</f>
        <v>162.83333333333334</v>
      </c>
      <c r="J24" s="9">
        <f t="shared" si="0"/>
        <v>219</v>
      </c>
      <c r="K24" s="138">
        <v>1191380.774722226</v>
      </c>
      <c r="L24" s="121"/>
      <c r="M24" s="39"/>
      <c r="N24" s="84"/>
      <c r="O24" s="123"/>
    </row>
    <row r="25" spans="1:15" x14ac:dyDescent="0.2">
      <c r="A25">
        <f>'SFY 09'!A25</f>
        <v>22</v>
      </c>
      <c r="B25" t="str">
        <f>'SFY 09'!B25</f>
        <v>Wicomico</v>
      </c>
      <c r="C25" s="125">
        <f>AVERAGE('Jul 14'!C25,'Aug 14'!C25,'Sep 14'!C25,'Oct 14'!C25,'Nov 14'!C25,'Dec 14'!C25,'Jan 15'!C25,'Feb 15'!C25,'Mar 15'!C25,'Apr 15'!C25,'May 15'!C25,'Jun 15'!C25)</f>
        <v>64.666666666666671</v>
      </c>
      <c r="D25" s="10">
        <f>AVERAGE('Jul 14'!D25,'Aug 14'!D25,'Sep 14'!D25,'Oct 14'!D25,'Nov 14'!D25,'Dec 14'!D25,'Jan 15'!D25,'Feb 15'!D25,'Mar 15'!D25,'Apr 15'!D25,'May 15'!D25,'Jun 15'!D25)</f>
        <v>31.333333333333332</v>
      </c>
      <c r="E25" s="10">
        <f>AVERAGE('Jul 14'!E25,'Aug 14'!E25,'Sep 14'!E25,'Oct 14'!E25,'Nov 14'!E25,'Dec 14'!E25,'Jan 15'!E25,'Feb 15'!E25,'Mar 15'!E25,'Apr 15'!E25,'May 15'!E25,'Jun 15'!E25)</f>
        <v>363.25</v>
      </c>
      <c r="F25" s="10">
        <f t="shared" si="1"/>
        <v>459.25</v>
      </c>
      <c r="G25" s="125">
        <f>('Jul 14'!H25+'Sep 14'!H25+'Oct 14'!H25+'Nov 14'!H25+'Dec 14'!H25+'Jan 15'!H25+'Feb 15'!H25+'Mar 15'!H25+'Apr 15'!H25+'May 15'!H25+'Jun 15'!H25)/12</f>
        <v>29.166666666666668</v>
      </c>
      <c r="H25" s="10">
        <f>('Jul 14'!I25+'Sep 14'!I25+'Oct 14'!I25+'Nov 14'!I25+'Dec 14'!I25+'Jan 15'!I25+'Feb 15'!I25+'Mar 15'!I25+'Apr 15'!I25+'May 15'!I25+'Jun 15'!I25)/12</f>
        <v>19</v>
      </c>
      <c r="I25" s="10">
        <f>('Jul 14'!J25+'Sep 14'!J25+'Oct 14'!J25+'Nov 14'!J25+'Dec 14'!J25+'Jan 15'!J25+'Feb 15'!J25+'Mar 15'!J25+'Apr 15'!J25+'May 15'!J25+'Jun 15'!J25)/12</f>
        <v>211.41666666666666</v>
      </c>
      <c r="J25" s="9">
        <f t="shared" si="0"/>
        <v>259.58333333333331</v>
      </c>
      <c r="K25" s="138">
        <v>1357455.339198075</v>
      </c>
      <c r="L25" s="121"/>
      <c r="M25" s="39"/>
      <c r="N25" s="84"/>
      <c r="O25" s="123"/>
    </row>
    <row r="26" spans="1:15" x14ac:dyDescent="0.2">
      <c r="A26">
        <f>'SFY 09'!A26</f>
        <v>23</v>
      </c>
      <c r="B26" t="str">
        <f>'SFY 09'!B26</f>
        <v>Worcester</v>
      </c>
      <c r="C26" s="125">
        <f>AVERAGE('Jul 14'!C26,'Aug 14'!C26,'Sep 14'!C26,'Oct 14'!C26,'Nov 14'!C26,'Dec 14'!C26,'Jan 15'!C26,'Feb 15'!C26,'Mar 15'!C26,'Apr 15'!C26,'May 15'!C26,'Jun 15'!C26)</f>
        <v>3.6666666666666665</v>
      </c>
      <c r="D26" s="10">
        <f>AVERAGE('Jul 14'!D26,'Aug 14'!D26,'Sep 14'!D26,'Oct 14'!D26,'Nov 14'!D26,'Dec 14'!D26,'Jan 15'!D26,'Feb 15'!D26,'Mar 15'!D26,'Apr 15'!D26,'May 15'!D26,'Jun 15'!D26)</f>
        <v>3.9166666666666665</v>
      </c>
      <c r="E26" s="10">
        <f>AVERAGE('Jul 14'!E26,'Aug 14'!E26,'Sep 14'!E26,'Oct 14'!E26,'Nov 14'!E26,'Dec 14'!E26,'Jan 15'!E26,'Feb 15'!E26,'Mar 15'!E26,'Apr 15'!E26,'May 15'!E26,'Jun 15'!E26)</f>
        <v>143</v>
      </c>
      <c r="F26" s="10">
        <f t="shared" si="1"/>
        <v>150.58333333333334</v>
      </c>
      <c r="G26" s="125">
        <f>('Jul 14'!H26+'Sep 14'!H26+'Oct 14'!H26+'Nov 14'!H26+'Dec 14'!H26+'Jan 15'!H26+'Feb 15'!H26+'Mar 15'!H26+'Apr 15'!H26+'May 15'!H26+'Jun 15'!H26)/12</f>
        <v>1.8333333333333333</v>
      </c>
      <c r="H26" s="10">
        <f>('Jul 14'!I26+'Sep 14'!I26+'Oct 14'!I26+'Nov 14'!I26+'Dec 14'!I26+'Jan 15'!I26+'Feb 15'!I26+'Mar 15'!I26+'Apr 15'!I26+'May 15'!I26+'Jun 15'!I26)/12</f>
        <v>2</v>
      </c>
      <c r="I26" s="10">
        <f>('Jul 14'!J26+'Sep 14'!J26+'Oct 14'!J26+'Nov 14'!J26+'Dec 14'!J26+'Jan 15'!J26+'Feb 15'!J26+'Mar 15'!J26+'Apr 15'!J26+'May 15'!J26+'Jun 15'!J26)/12</f>
        <v>83.333333333333329</v>
      </c>
      <c r="J26" s="9">
        <f t="shared" si="0"/>
        <v>87.166666666666657</v>
      </c>
      <c r="K26" s="138">
        <v>446678.23782025866</v>
      </c>
      <c r="L26" s="121"/>
      <c r="M26" s="39"/>
      <c r="N26" s="84"/>
      <c r="O26" s="123"/>
    </row>
    <row r="27" spans="1:15" x14ac:dyDescent="0.2">
      <c r="A27">
        <f>'SFY 09'!A27</f>
        <v>30</v>
      </c>
      <c r="B27" t="str">
        <f>'SFY 09'!B27</f>
        <v>Baltimore City</v>
      </c>
      <c r="C27" s="126">
        <f>AVERAGE('Jul 14'!C27,'Aug 14'!C27,'Sep 14'!C27,'Oct 14'!C27,'Nov 14'!C27,'Dec 14'!C27,'Jan 15'!C27,'Feb 15'!C27,'Mar 15'!C27,'Apr 15'!C27,'May 15'!C27,'Jun 15'!C27)</f>
        <v>2888.1666666666665</v>
      </c>
      <c r="D27" s="11">
        <f>AVERAGE('Jul 14'!D27,'Aug 14'!D27,'Sep 14'!D27,'Oct 14'!D27,'Nov 14'!D27,'Dec 14'!D27,'Jan 15'!D27,'Feb 15'!D27,'Mar 15'!D27,'Apr 15'!D27,'May 15'!D27,'Jun 15'!D27)</f>
        <v>757.16666666666663</v>
      </c>
      <c r="E27" s="11">
        <f>AVERAGE('Jul 14'!E27,'Aug 14'!E27,'Sep 14'!E27,'Oct 14'!E27,'Nov 14'!E27,'Dec 14'!E27,'Jan 15'!E27,'Feb 15'!E27,'Mar 15'!E27,'Apr 15'!E27,'May 15'!E27,'Jun 15'!E27)</f>
        <v>1660.25</v>
      </c>
      <c r="F27" s="11">
        <f>SUM(C27:E27)</f>
        <v>5305.583333333333</v>
      </c>
      <c r="G27" s="126">
        <f>('Jul 14'!H27+'Sep 14'!H27+'Oct 14'!H27+'Nov 14'!H27+'Dec 14'!H27+'Jan 15'!H27+'Feb 15'!H27+'Mar 15'!H27+'Apr 15'!H27+'May 15'!H27+'Jun 15'!H27)/12</f>
        <v>1549.1666666666667</v>
      </c>
      <c r="H27" s="11">
        <f>('Jul 14'!I27+'Sep 14'!I27+'Oct 14'!I27+'Nov 14'!I27+'Dec 14'!I27+'Jan 15'!I27+'Feb 15'!I27+'Mar 15'!I27+'Apr 15'!I27+'May 15'!I27+'Jun 15'!I27)/12</f>
        <v>400.91666666666669</v>
      </c>
      <c r="I27" s="11">
        <f>('Jul 14'!J27+'Sep 14'!J27+'Oct 14'!J27+'Nov 14'!J27+'Dec 14'!J27+'Jan 15'!J27+'Feb 15'!J27+'Mar 15'!J27+'Apr 15'!J27+'May 15'!J27+'Jun 15'!J27)/12</f>
        <v>935.33333333333337</v>
      </c>
      <c r="J27" s="81">
        <f>SUM(G27:I27)</f>
        <v>2885.416666666667</v>
      </c>
      <c r="K27" s="82">
        <v>25402454.086628586</v>
      </c>
      <c r="L27" s="121"/>
      <c r="M27" s="39"/>
      <c r="N27" s="84"/>
      <c r="O27" s="123"/>
    </row>
    <row r="28" spans="1:15" x14ac:dyDescent="0.2">
      <c r="B28" t="s">
        <v>130</v>
      </c>
      <c r="K28" s="136"/>
      <c r="L28" s="18"/>
    </row>
    <row r="29" spans="1:15" x14ac:dyDescent="0.2">
      <c r="B29" t="str">
        <f>'SFY 09'!B28</f>
        <v>Total</v>
      </c>
      <c r="C29" s="50">
        <f>AVERAGE('Jul 14'!C28,'Aug 14'!C28,'Sep 14'!C28,'Oct 14'!C28,'Nov 14'!C28,'Dec 14'!C28,'Jan 15'!C28,'Feb 15'!C28,'Mar 15'!C28,'Apr 15'!C28,'May 15'!C28,'Jun 15'!C28)</f>
        <v>6048.666666666667</v>
      </c>
      <c r="D29" s="27">
        <f>AVERAGE('Jul 14'!D28,'Aug 14'!D28,'Sep 14'!D28,'Oct 14'!D28,'Nov 14'!D28,'Dec 14'!D28,'Jan 15'!D28,'Feb 15'!D28,'Mar 15'!D28,'Apr 15'!D28,'May 15'!D28,'Jun 15'!D28)</f>
        <v>1825.3333333333333</v>
      </c>
      <c r="E29" s="27">
        <f>AVERAGE('Jul 14'!E28,'Aug 14'!E28,'Sep 14'!E28,'Oct 14'!E28,'Nov 14'!E28,'Dec 14'!E28,'Jan 15'!E28,'Feb 15'!E28,'Mar 15'!E28,'Apr 15'!E28,'May 15'!E28,'Jun 15'!E28)</f>
        <v>10071.75</v>
      </c>
      <c r="F29" s="27">
        <f>SUM(F4:F27)</f>
        <v>17945.749999999996</v>
      </c>
      <c r="G29" s="50">
        <f>('Jul 14'!H28+'Sep 14'!H28+'Oct 14'!H28+'Nov 14'!H28+'Dec 14'!H28+'Jan 15'!H28+'Feb 15'!H28+'Mar 15'!H28+'Apr 15'!H28+'May 15'!H28+'Jun 15'!H28)/12</f>
        <v>3162.25</v>
      </c>
      <c r="H29" s="27">
        <f>('Jul 14'!I28+'Sep 14'!I28+'Oct 14'!I28+'Nov 14'!I28+'Dec 14'!I28+'Jan 15'!I28+'Feb 15'!I28+'Mar 15'!I28+'Apr 15'!I28+'May 15'!I28+'Jun 15'!I28)/12</f>
        <v>952.83333333333337</v>
      </c>
      <c r="I29" s="27">
        <f>('Jul 14'!J28+'Sep 14'!J28+'Oct 14'!J28+'Nov 14'!J28+'Dec 14'!J28+'Jan 15'!J28+'Feb 15'!J28+'Mar 15'!J28+'Apr 15'!J28+'May 15'!J28+'Jun 15'!J28)/12</f>
        <v>5673.583333333333</v>
      </c>
      <c r="J29" s="27">
        <f>SUM(J4:J27)</f>
        <v>9788.6666666666661</v>
      </c>
      <c r="K29" s="136">
        <f>SUM(K4:K28)</f>
        <v>81663045</v>
      </c>
      <c r="M29" s="85">
        <f>K29*0.02</f>
        <v>1633260.9000000001</v>
      </c>
    </row>
    <row r="30" spans="1:15" x14ac:dyDescent="0.2">
      <c r="B30" t="s">
        <v>70</v>
      </c>
      <c r="F30" s="119">
        <f>$K29/F29</f>
        <v>4550.5506874886823</v>
      </c>
      <c r="G30" s="18"/>
      <c r="H30" s="18"/>
      <c r="I30" s="18"/>
      <c r="J30" s="119">
        <f>$K29/J29</f>
        <v>8342.6116937955467</v>
      </c>
      <c r="K30" s="132"/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M32" sqref="M32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143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37</v>
      </c>
      <c r="D4" s="73">
        <v>22</v>
      </c>
      <c r="E4" s="73">
        <v>169</v>
      </c>
      <c r="F4" s="95">
        <f>SUM(C4:E4)</f>
        <v>228</v>
      </c>
      <c r="G4" s="129">
        <f>F4/F$28</f>
        <v>1.2926635672978797E-2</v>
      </c>
      <c r="H4" s="6">
        <v>20</v>
      </c>
      <c r="I4">
        <v>13</v>
      </c>
      <c r="J4">
        <v>94</v>
      </c>
      <c r="K4" s="95">
        <f t="shared" ref="K4:K27" si="0">SUM(H4:J4)</f>
        <v>127</v>
      </c>
      <c r="L4" s="39">
        <v>12298.8667</v>
      </c>
      <c r="M4" s="39">
        <v>6648.8391700000002</v>
      </c>
      <c r="N4" s="39">
        <v>43916.535000000003</v>
      </c>
      <c r="O4" s="98">
        <f>SUM(L4:N4)</f>
        <v>62864.240870000009</v>
      </c>
      <c r="P4" s="128"/>
      <c r="Q4" s="122"/>
    </row>
    <row r="5" spans="1:21" x14ac:dyDescent="0.2">
      <c r="A5" s="4">
        <v>2</v>
      </c>
      <c r="B5" s="15" t="s">
        <v>5</v>
      </c>
      <c r="C5" s="73">
        <v>69</v>
      </c>
      <c r="D5" s="73">
        <v>34</v>
      </c>
      <c r="E5" s="73">
        <v>294</v>
      </c>
      <c r="F5" s="95">
        <f t="shared" ref="F5:F25" si="1">SUM(C5:E5)</f>
        <v>397</v>
      </c>
      <c r="G5" s="129">
        <f t="shared" ref="G5:G27" si="2">F5/F$28</f>
        <v>2.2508220886721851E-2</v>
      </c>
      <c r="H5" s="4">
        <v>32</v>
      </c>
      <c r="I5">
        <v>21</v>
      </c>
      <c r="J5">
        <v>166</v>
      </c>
      <c r="K5" s="95">
        <f t="shared" si="0"/>
        <v>219</v>
      </c>
      <c r="L5" s="39">
        <v>28784.318299999999</v>
      </c>
      <c r="M5" s="39">
        <v>14710.8542</v>
      </c>
      <c r="N5" s="39">
        <v>109067.606</v>
      </c>
      <c r="O5" s="98">
        <f t="shared" ref="O5:O27" si="3">SUM(L5:N5)</f>
        <v>152562.77850000001</v>
      </c>
      <c r="P5" s="128"/>
      <c r="Q5" s="122"/>
    </row>
    <row r="6" spans="1:21" x14ac:dyDescent="0.2">
      <c r="A6" s="4">
        <v>3</v>
      </c>
      <c r="B6" s="15" t="s">
        <v>6</v>
      </c>
      <c r="C6" s="73">
        <v>730</v>
      </c>
      <c r="D6" s="73">
        <v>230</v>
      </c>
      <c r="E6" s="73">
        <v>1663</v>
      </c>
      <c r="F6" s="95">
        <f t="shared" si="1"/>
        <v>2623</v>
      </c>
      <c r="G6" s="129">
        <f t="shared" si="2"/>
        <v>0.14871300600975168</v>
      </c>
      <c r="H6" s="4">
        <v>403</v>
      </c>
      <c r="I6">
        <v>125</v>
      </c>
      <c r="J6">
        <v>1001</v>
      </c>
      <c r="K6" s="95">
        <f t="shared" si="0"/>
        <v>1529</v>
      </c>
      <c r="L6" s="39">
        <v>329234.50099999999</v>
      </c>
      <c r="M6" s="39">
        <v>97595.9617</v>
      </c>
      <c r="N6" s="39">
        <v>639942.07299999997</v>
      </c>
      <c r="O6" s="98">
        <f t="shared" si="3"/>
        <v>1066772.5356999999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19</v>
      </c>
      <c r="D7" s="73">
        <v>9</v>
      </c>
      <c r="E7" s="73">
        <v>166</v>
      </c>
      <c r="F7" s="95">
        <f t="shared" si="1"/>
        <v>194</v>
      </c>
      <c r="G7" s="129">
        <f t="shared" si="2"/>
        <v>1.0998979476131081E-2</v>
      </c>
      <c r="H7" s="4">
        <v>9</v>
      </c>
      <c r="I7">
        <v>6</v>
      </c>
      <c r="J7">
        <v>95</v>
      </c>
      <c r="K7" s="95">
        <f t="shared" si="0"/>
        <v>110</v>
      </c>
      <c r="L7" s="39">
        <v>6367.5516699999998</v>
      </c>
      <c r="M7" s="39">
        <v>3665.2633300000002</v>
      </c>
      <c r="N7" s="39">
        <v>58724.964999999997</v>
      </c>
      <c r="O7" s="98">
        <f t="shared" si="3"/>
        <v>68757.78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25</v>
      </c>
      <c r="D8" s="73">
        <v>6</v>
      </c>
      <c r="E8" s="73">
        <v>128</v>
      </c>
      <c r="F8" s="95">
        <f t="shared" si="1"/>
        <v>159</v>
      </c>
      <c r="G8" s="129">
        <f t="shared" si="2"/>
        <v>9.0146275087878442E-3</v>
      </c>
      <c r="H8" s="4">
        <v>12</v>
      </c>
      <c r="I8">
        <v>4</v>
      </c>
      <c r="J8">
        <v>86</v>
      </c>
      <c r="K8" s="95">
        <f t="shared" si="0"/>
        <v>102</v>
      </c>
      <c r="L8" s="39">
        <v>8192.6108299999996</v>
      </c>
      <c r="M8" s="39">
        <v>2139.15</v>
      </c>
      <c r="N8" s="39">
        <v>31000.8292</v>
      </c>
      <c r="O8" s="98">
        <f t="shared" si="3"/>
        <v>41332.590029999999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29</v>
      </c>
      <c r="D9" s="73">
        <v>20</v>
      </c>
      <c r="E9" s="73">
        <v>285</v>
      </c>
      <c r="F9" s="95">
        <f t="shared" si="1"/>
        <v>334</v>
      </c>
      <c r="G9" s="129">
        <f t="shared" si="2"/>
        <v>1.8936387345504024E-2</v>
      </c>
      <c r="H9" s="4">
        <v>19</v>
      </c>
      <c r="I9">
        <v>10</v>
      </c>
      <c r="J9">
        <v>182</v>
      </c>
      <c r="K9" s="95">
        <f t="shared" si="0"/>
        <v>211</v>
      </c>
      <c r="L9" s="39">
        <v>12694.2942</v>
      </c>
      <c r="M9" s="39">
        <v>7840.7550000000001</v>
      </c>
      <c r="N9" s="39">
        <v>120895.894</v>
      </c>
      <c r="O9" s="98">
        <f t="shared" si="3"/>
        <v>141430.94320000001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61</v>
      </c>
      <c r="D10" s="73">
        <v>33</v>
      </c>
      <c r="E10" s="73">
        <v>174</v>
      </c>
      <c r="F10" s="95">
        <f t="shared" si="1"/>
        <v>268</v>
      </c>
      <c r="G10" s="129">
        <f t="shared" si="2"/>
        <v>1.5194466492799636E-2</v>
      </c>
      <c r="H10" s="4">
        <v>37</v>
      </c>
      <c r="I10">
        <v>19</v>
      </c>
      <c r="J10">
        <v>99</v>
      </c>
      <c r="K10" s="95">
        <f t="shared" si="0"/>
        <v>155</v>
      </c>
      <c r="L10" s="39">
        <v>21512.465</v>
      </c>
      <c r="M10" s="39">
        <v>9753.0116699999999</v>
      </c>
      <c r="N10" s="39">
        <v>52766.729200000002</v>
      </c>
      <c r="O10" s="98">
        <f t="shared" si="3"/>
        <v>84032.205870000005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122</v>
      </c>
      <c r="D11" s="73">
        <v>25</v>
      </c>
      <c r="E11" s="73">
        <v>383</v>
      </c>
      <c r="F11" s="95">
        <f t="shared" si="1"/>
        <v>530</v>
      </c>
      <c r="G11" s="129">
        <f t="shared" si="2"/>
        <v>3.004875836262615E-2</v>
      </c>
      <c r="H11" s="4">
        <v>66</v>
      </c>
      <c r="I11">
        <v>12</v>
      </c>
      <c r="J11">
        <v>248</v>
      </c>
      <c r="K11" s="95">
        <f t="shared" si="0"/>
        <v>326</v>
      </c>
      <c r="L11" s="39">
        <v>54206.847500000003</v>
      </c>
      <c r="M11" s="39">
        <v>9932.9424999999992</v>
      </c>
      <c r="N11" s="39">
        <v>145379.986</v>
      </c>
      <c r="O11" s="98">
        <f t="shared" si="3"/>
        <v>209519.77600000001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14</v>
      </c>
      <c r="D12" s="73">
        <v>19</v>
      </c>
      <c r="E12" s="73">
        <v>175</v>
      </c>
      <c r="F12" s="95">
        <f t="shared" si="1"/>
        <v>208</v>
      </c>
      <c r="G12" s="129">
        <f t="shared" si="2"/>
        <v>1.1792720263068376E-2</v>
      </c>
      <c r="H12" s="4">
        <v>11</v>
      </c>
      <c r="I12">
        <v>10</v>
      </c>
      <c r="J12">
        <v>111</v>
      </c>
      <c r="K12" s="95">
        <f t="shared" si="0"/>
        <v>132</v>
      </c>
      <c r="L12" s="39">
        <v>4936.27333</v>
      </c>
      <c r="M12" s="39">
        <v>5166.6875</v>
      </c>
      <c r="N12" s="39">
        <v>45774.863299999997</v>
      </c>
      <c r="O12" s="98">
        <f t="shared" si="3"/>
        <v>55877.824129999994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60</v>
      </c>
      <c r="D13" s="73">
        <v>22</v>
      </c>
      <c r="E13" s="73">
        <v>196</v>
      </c>
      <c r="F13" s="95">
        <f t="shared" si="1"/>
        <v>278</v>
      </c>
      <c r="G13" s="129">
        <f t="shared" si="2"/>
        <v>1.5761424197754847E-2</v>
      </c>
      <c r="H13" s="4">
        <v>34</v>
      </c>
      <c r="I13">
        <v>14</v>
      </c>
      <c r="J13">
        <v>112</v>
      </c>
      <c r="K13" s="95">
        <f t="shared" si="0"/>
        <v>160</v>
      </c>
      <c r="L13" s="39">
        <v>28132.400799999999</v>
      </c>
      <c r="M13" s="39">
        <v>6828.7808299999997</v>
      </c>
      <c r="N13" s="39">
        <v>68172.195000000007</v>
      </c>
      <c r="O13" s="98">
        <f t="shared" si="3"/>
        <v>103133.37663000001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5</v>
      </c>
      <c r="D14" s="73">
        <v>0</v>
      </c>
      <c r="E14" s="73">
        <v>12</v>
      </c>
      <c r="F14" s="95">
        <f t="shared" si="1"/>
        <v>17</v>
      </c>
      <c r="G14" s="129">
        <f t="shared" si="2"/>
        <v>9.6382809842385762E-4</v>
      </c>
      <c r="H14" s="4">
        <v>4</v>
      </c>
      <c r="I14">
        <v>0</v>
      </c>
      <c r="J14">
        <v>8</v>
      </c>
      <c r="K14" s="95">
        <f t="shared" si="0"/>
        <v>12</v>
      </c>
      <c r="L14" s="39">
        <v>630.34833300000003</v>
      </c>
      <c r="M14" s="39">
        <v>0</v>
      </c>
      <c r="N14" s="39">
        <v>2447.0983299999998</v>
      </c>
      <c r="O14" s="98">
        <f t="shared" si="3"/>
        <v>3077.4466629999997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100</v>
      </c>
      <c r="D15" s="73">
        <v>35</v>
      </c>
      <c r="E15" s="73">
        <v>309</v>
      </c>
      <c r="F15" s="95">
        <f t="shared" si="1"/>
        <v>444</v>
      </c>
      <c r="G15" s="129">
        <f t="shared" si="2"/>
        <v>2.517292210001134E-2</v>
      </c>
      <c r="H15" s="4">
        <v>56</v>
      </c>
      <c r="I15">
        <v>23</v>
      </c>
      <c r="J15">
        <v>190</v>
      </c>
      <c r="K15" s="95">
        <f t="shared" si="0"/>
        <v>269</v>
      </c>
      <c r="L15" s="39">
        <v>43328.176700000004</v>
      </c>
      <c r="M15" s="39">
        <v>11590.269200000001</v>
      </c>
      <c r="N15" s="39">
        <v>108573.552</v>
      </c>
      <c r="O15" s="98">
        <f t="shared" si="3"/>
        <v>163491.99790000002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107</v>
      </c>
      <c r="D16" s="73">
        <v>22</v>
      </c>
      <c r="E16" s="73">
        <v>548</v>
      </c>
      <c r="F16" s="95">
        <f t="shared" si="1"/>
        <v>677</v>
      </c>
      <c r="G16" s="129">
        <f t="shared" si="2"/>
        <v>3.8383036625467742E-2</v>
      </c>
      <c r="H16" s="4">
        <v>65</v>
      </c>
      <c r="I16">
        <v>12</v>
      </c>
      <c r="J16">
        <v>308</v>
      </c>
      <c r="K16" s="95">
        <f t="shared" si="0"/>
        <v>385</v>
      </c>
      <c r="L16" s="39">
        <v>61695.324200000003</v>
      </c>
      <c r="M16" s="39">
        <v>9705.3449999999993</v>
      </c>
      <c r="N16" s="39">
        <v>286708.38099999999</v>
      </c>
      <c r="O16" s="98">
        <f t="shared" si="3"/>
        <v>358109.0502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14</v>
      </c>
      <c r="D17" s="73">
        <v>4</v>
      </c>
      <c r="E17" s="73">
        <v>50</v>
      </c>
      <c r="F17" s="95">
        <f t="shared" si="1"/>
        <v>68</v>
      </c>
      <c r="G17" s="129">
        <f t="shared" si="2"/>
        <v>3.8553123936954305E-3</v>
      </c>
      <c r="H17" s="4">
        <v>8</v>
      </c>
      <c r="I17">
        <v>2</v>
      </c>
      <c r="J17">
        <v>31</v>
      </c>
      <c r="K17" s="95">
        <f t="shared" si="0"/>
        <v>41</v>
      </c>
      <c r="L17" s="39">
        <v>4506.5474999999997</v>
      </c>
      <c r="M17" s="39">
        <v>1571.3858299999999</v>
      </c>
      <c r="N17" s="39">
        <v>17709.228299999999</v>
      </c>
      <c r="O17" s="98">
        <f t="shared" si="3"/>
        <v>23787.161629999999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278</v>
      </c>
      <c r="D18" s="73">
        <v>108</v>
      </c>
      <c r="E18" s="73">
        <v>860</v>
      </c>
      <c r="F18" s="95">
        <f t="shared" si="1"/>
        <v>1246</v>
      </c>
      <c r="G18" s="129">
        <f t="shared" si="2"/>
        <v>7.0642930037419213E-2</v>
      </c>
      <c r="H18" s="4">
        <v>146</v>
      </c>
      <c r="I18">
        <v>61</v>
      </c>
      <c r="J18">
        <v>516</v>
      </c>
      <c r="K18" s="95">
        <f t="shared" si="0"/>
        <v>723</v>
      </c>
      <c r="L18" s="39">
        <v>170642.39799999999</v>
      </c>
      <c r="M18" s="39">
        <v>61745.894200000002</v>
      </c>
      <c r="N18" s="39">
        <v>414979.587</v>
      </c>
      <c r="O18" s="98">
        <f t="shared" si="3"/>
        <v>647367.87919999997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884</v>
      </c>
      <c r="D19" s="73">
        <v>179</v>
      </c>
      <c r="E19" s="73">
        <v>1746</v>
      </c>
      <c r="F19" s="95">
        <f t="shared" si="1"/>
        <v>2809</v>
      </c>
      <c r="G19" s="129">
        <f t="shared" si="2"/>
        <v>0.15925841932191859</v>
      </c>
      <c r="H19" s="4">
        <v>478</v>
      </c>
      <c r="I19">
        <v>95</v>
      </c>
      <c r="J19">
        <v>1043</v>
      </c>
      <c r="K19" s="95">
        <f t="shared" si="0"/>
        <v>1616</v>
      </c>
      <c r="L19" s="39">
        <v>459253.74099999998</v>
      </c>
      <c r="M19" s="39">
        <v>71917.700800000006</v>
      </c>
      <c r="N19" s="39">
        <v>679570.58</v>
      </c>
      <c r="O19" s="98">
        <f t="shared" si="3"/>
        <v>1210742.0218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10</v>
      </c>
      <c r="D20" s="73">
        <v>6</v>
      </c>
      <c r="E20" s="73">
        <v>43</v>
      </c>
      <c r="F20" s="95">
        <f t="shared" si="1"/>
        <v>59</v>
      </c>
      <c r="G20" s="129">
        <f t="shared" si="2"/>
        <v>3.345050459235741E-3</v>
      </c>
      <c r="H20" s="4">
        <v>6</v>
      </c>
      <c r="I20">
        <v>3</v>
      </c>
      <c r="J20">
        <v>29</v>
      </c>
      <c r="K20" s="95">
        <f t="shared" si="0"/>
        <v>38</v>
      </c>
      <c r="L20" s="39">
        <v>4410.8241699999999</v>
      </c>
      <c r="M20" s="39">
        <v>2179.58</v>
      </c>
      <c r="N20" s="39">
        <v>13532.068300000001</v>
      </c>
      <c r="O20" s="98">
        <f t="shared" si="3"/>
        <v>20122.472470000001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81</v>
      </c>
      <c r="D21" s="73">
        <v>36</v>
      </c>
      <c r="E21" s="73">
        <v>131</v>
      </c>
      <c r="F21" s="95">
        <f t="shared" si="1"/>
        <v>248</v>
      </c>
      <c r="G21" s="129">
        <f t="shared" si="2"/>
        <v>1.4060551082889217E-2</v>
      </c>
      <c r="H21" s="4">
        <v>37</v>
      </c>
      <c r="I21">
        <v>16</v>
      </c>
      <c r="J21">
        <v>74</v>
      </c>
      <c r="K21" s="95">
        <f t="shared" si="0"/>
        <v>127</v>
      </c>
      <c r="L21" s="39">
        <v>25251.6875</v>
      </c>
      <c r="M21" s="39">
        <v>12007.84</v>
      </c>
      <c r="N21" s="39">
        <v>38780.581700000002</v>
      </c>
      <c r="O21" s="98">
        <f t="shared" si="3"/>
        <v>76040.109200000006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61</v>
      </c>
      <c r="D22" s="73">
        <v>49</v>
      </c>
      <c r="E22" s="73">
        <v>166</v>
      </c>
      <c r="F22" s="95">
        <f t="shared" si="1"/>
        <v>276</v>
      </c>
      <c r="G22" s="129">
        <f t="shared" si="2"/>
        <v>1.5648032656763806E-2</v>
      </c>
      <c r="H22" s="4">
        <v>37</v>
      </c>
      <c r="I22">
        <v>22</v>
      </c>
      <c r="J22">
        <v>96</v>
      </c>
      <c r="K22" s="95">
        <f t="shared" si="0"/>
        <v>155</v>
      </c>
      <c r="L22" s="39">
        <v>23051.3508</v>
      </c>
      <c r="M22" s="39">
        <v>17387.5975</v>
      </c>
      <c r="N22" s="39">
        <v>49078.9</v>
      </c>
      <c r="O22" s="98">
        <f t="shared" si="3"/>
        <v>89517.848300000012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0</v>
      </c>
      <c r="D23" s="73">
        <v>0</v>
      </c>
      <c r="E23" s="73">
        <v>144</v>
      </c>
      <c r="F23" s="95">
        <f t="shared" si="1"/>
        <v>144</v>
      </c>
      <c r="G23" s="129">
        <f t="shared" si="2"/>
        <v>8.1641909513550295E-3</v>
      </c>
      <c r="H23" s="4">
        <v>0</v>
      </c>
      <c r="I23">
        <v>0</v>
      </c>
      <c r="J23">
        <v>103</v>
      </c>
      <c r="K23" s="95">
        <f t="shared" si="0"/>
        <v>103</v>
      </c>
      <c r="L23" s="39">
        <v>0</v>
      </c>
      <c r="M23" s="39">
        <v>0</v>
      </c>
      <c r="N23" s="39">
        <v>48793.1708</v>
      </c>
      <c r="O23" s="98">
        <f t="shared" si="3"/>
        <v>48793.1708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75</v>
      </c>
      <c r="D24" s="73">
        <v>41</v>
      </c>
      <c r="E24" s="73">
        <v>303</v>
      </c>
      <c r="F24" s="95">
        <f t="shared" si="1"/>
        <v>419</v>
      </c>
      <c r="G24" s="129">
        <f t="shared" si="2"/>
        <v>2.3755527837623313E-2</v>
      </c>
      <c r="H24" s="4">
        <v>33</v>
      </c>
      <c r="I24">
        <v>24</v>
      </c>
      <c r="J24">
        <v>186</v>
      </c>
      <c r="K24" s="95">
        <f t="shared" si="0"/>
        <v>243</v>
      </c>
      <c r="L24" s="39">
        <v>27364.436699999998</v>
      </c>
      <c r="M24" s="39">
        <v>11791.975</v>
      </c>
      <c r="N24" s="39">
        <v>81422.184999999998</v>
      </c>
      <c r="O24" s="98">
        <f t="shared" si="3"/>
        <v>120578.59669999999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18</v>
      </c>
      <c r="D25" s="73">
        <v>28</v>
      </c>
      <c r="E25" s="73">
        <v>361</v>
      </c>
      <c r="F25" s="95">
        <f t="shared" si="1"/>
        <v>407</v>
      </c>
      <c r="G25" s="129">
        <f t="shared" si="2"/>
        <v>2.307517859167706E-2</v>
      </c>
      <c r="H25" s="4">
        <v>11</v>
      </c>
      <c r="I25">
        <v>20</v>
      </c>
      <c r="J25">
        <v>223</v>
      </c>
      <c r="K25" s="95">
        <f t="shared" si="0"/>
        <v>254</v>
      </c>
      <c r="L25" s="39">
        <v>5099.35833</v>
      </c>
      <c r="M25" s="39">
        <v>9510.6266699999996</v>
      </c>
      <c r="N25" s="39">
        <v>101525.86199999999</v>
      </c>
      <c r="O25" s="98">
        <f t="shared" si="3"/>
        <v>116135.84699999999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12</v>
      </c>
      <c r="D26" s="73">
        <v>4</v>
      </c>
      <c r="E26" s="73">
        <v>144</v>
      </c>
      <c r="F26" s="95">
        <f>SUM(C26:E26)</f>
        <v>160</v>
      </c>
      <c r="G26" s="129">
        <f t="shared" si="2"/>
        <v>9.0713232792833647E-3</v>
      </c>
      <c r="H26" s="4">
        <v>7</v>
      </c>
      <c r="I26">
        <v>2</v>
      </c>
      <c r="J26">
        <v>98</v>
      </c>
      <c r="K26" s="95">
        <f t="shared" si="0"/>
        <v>107</v>
      </c>
      <c r="L26" s="39">
        <v>4806.8041700000003</v>
      </c>
      <c r="M26" s="39">
        <v>1676.8266699999999</v>
      </c>
      <c r="N26" s="39">
        <v>40615.260799999996</v>
      </c>
      <c r="O26" s="98">
        <f t="shared" si="3"/>
        <v>47098.891639999994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2719</v>
      </c>
      <c r="D27" s="73">
        <v>693</v>
      </c>
      <c r="E27" s="73">
        <v>2033</v>
      </c>
      <c r="F27" s="95">
        <f>SUM(C27:E27)</f>
        <v>5445</v>
      </c>
      <c r="G27" s="129">
        <f t="shared" si="2"/>
        <v>0.30870847034811205</v>
      </c>
      <c r="H27" s="4">
        <v>1546</v>
      </c>
      <c r="I27">
        <v>408</v>
      </c>
      <c r="J27">
        <v>1246</v>
      </c>
      <c r="K27" s="95">
        <f t="shared" si="0"/>
        <v>3200</v>
      </c>
      <c r="L27" s="39">
        <v>1256196.67</v>
      </c>
      <c r="M27" s="39">
        <v>266252.32799999998</v>
      </c>
      <c r="N27" s="39">
        <v>791587.53899999999</v>
      </c>
      <c r="O27" s="98">
        <f t="shared" si="3"/>
        <v>2314036.537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5530</v>
      </c>
      <c r="D28" s="103">
        <f>SUM(D4:D27)</f>
        <v>1625</v>
      </c>
      <c r="E28" s="103">
        <f>SUM(E4:E27)</f>
        <v>10483</v>
      </c>
      <c r="F28" s="104">
        <f>SUM(F4:F27)</f>
        <v>17638</v>
      </c>
      <c r="G28" s="103"/>
      <c r="H28" s="130">
        <f t="shared" ref="H28:O28" si="4">SUM(H4:H27)</f>
        <v>3077</v>
      </c>
      <c r="I28" s="103">
        <f>SUM(I4:I27)</f>
        <v>922</v>
      </c>
      <c r="J28" s="103">
        <f t="shared" si="4"/>
        <v>6345</v>
      </c>
      <c r="K28" s="104">
        <f t="shared" si="4"/>
        <v>10344</v>
      </c>
      <c r="L28" s="105">
        <f t="shared" si="4"/>
        <v>2592597.7967329994</v>
      </c>
      <c r="M28" s="105">
        <f t="shared" si="4"/>
        <v>641619.6147700001</v>
      </c>
      <c r="N28" s="105">
        <f>SUM(N4:N27)</f>
        <v>3990965.6699299999</v>
      </c>
      <c r="O28" s="106">
        <f t="shared" si="4"/>
        <v>7225183.081433</v>
      </c>
      <c r="P28" t="s">
        <v>112</v>
      </c>
    </row>
    <row r="31" spans="1:17" x14ac:dyDescent="0.2">
      <c r="I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3" x14ac:dyDescent="0.2">
      <c r="F33" t="s">
        <v>112</v>
      </c>
    </row>
    <row r="34" spans="6:13" x14ac:dyDescent="0.2">
      <c r="H34" t="s">
        <v>112</v>
      </c>
      <c r="J34" t="s">
        <v>112</v>
      </c>
    </row>
    <row r="35" spans="6:13" x14ac:dyDescent="0.2">
      <c r="K35" t="s">
        <v>112</v>
      </c>
      <c r="M35" t="s">
        <v>112</v>
      </c>
    </row>
    <row r="38" spans="6:13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="80" zoomScaleNormal="80" workbookViewId="0">
      <selection activeCell="M33" sqref="M33"/>
    </sheetView>
  </sheetViews>
  <sheetFormatPr defaultRowHeight="15" x14ac:dyDescent="0.2"/>
  <cols>
    <col min="2" max="2" width="12.44140625" customWidth="1"/>
    <col min="3" max="3" width="9.33203125" customWidth="1"/>
    <col min="4" max="4" width="9" bestFit="1" customWidth="1"/>
    <col min="5" max="5" width="10.6640625" customWidth="1"/>
    <col min="6" max="6" width="12.44140625" bestFit="1" customWidth="1"/>
    <col min="7" max="7" width="12.44140625" hidden="1" customWidth="1"/>
    <col min="8" max="8" width="12.77734375" customWidth="1"/>
    <col min="9" max="9" width="11" customWidth="1"/>
    <col min="10" max="11" width="10.109375" customWidth="1"/>
    <col min="12" max="12" width="13" customWidth="1"/>
    <col min="13" max="13" width="10.5546875" customWidth="1"/>
    <col min="14" max="14" width="11.6640625" customWidth="1"/>
    <col min="15" max="15" width="12.44140625" customWidth="1"/>
  </cols>
  <sheetData>
    <row r="1" spans="1:21" ht="15.75" x14ac:dyDescent="0.25">
      <c r="D1" s="13" t="s">
        <v>144</v>
      </c>
    </row>
    <row r="2" spans="1:21" ht="15.75" x14ac:dyDescent="0.25">
      <c r="C2" s="12" t="s">
        <v>33</v>
      </c>
      <c r="D2" s="2"/>
      <c r="E2" s="2"/>
      <c r="F2" s="3"/>
      <c r="G2" s="2"/>
      <c r="H2" s="12" t="s">
        <v>32</v>
      </c>
      <c r="I2" s="2"/>
      <c r="J2" s="2"/>
      <c r="K2" s="3"/>
      <c r="L2" s="12" t="s">
        <v>31</v>
      </c>
      <c r="M2" s="2"/>
      <c r="N2" s="2"/>
      <c r="O2" s="3"/>
    </row>
    <row r="3" spans="1:21" x14ac:dyDescent="0.2">
      <c r="A3" s="6"/>
      <c r="B3" s="7" t="s">
        <v>28</v>
      </c>
      <c r="C3" s="36" t="s">
        <v>0</v>
      </c>
      <c r="D3" s="37" t="s">
        <v>1</v>
      </c>
      <c r="E3" s="37" t="s">
        <v>2</v>
      </c>
      <c r="F3" s="38" t="s">
        <v>3</v>
      </c>
      <c r="G3" s="37"/>
      <c r="H3" s="36" t="s">
        <v>0</v>
      </c>
      <c r="I3" s="37" t="s">
        <v>1</v>
      </c>
      <c r="J3" s="37" t="s">
        <v>2</v>
      </c>
      <c r="K3" s="38" t="s">
        <v>3</v>
      </c>
      <c r="L3" s="36" t="s">
        <v>0</v>
      </c>
      <c r="M3" s="37" t="s">
        <v>1</v>
      </c>
      <c r="N3" s="37" t="s">
        <v>2</v>
      </c>
      <c r="O3" s="38" t="s">
        <v>3</v>
      </c>
    </row>
    <row r="4" spans="1:21" x14ac:dyDescent="0.2">
      <c r="A4" s="4">
        <v>1</v>
      </c>
      <c r="B4" s="15" t="s">
        <v>4</v>
      </c>
      <c r="C4" s="73">
        <v>33</v>
      </c>
      <c r="D4" s="73">
        <v>25</v>
      </c>
      <c r="E4" s="73">
        <v>163</v>
      </c>
      <c r="F4" s="95">
        <f>SUM(C4:E4)</f>
        <v>221</v>
      </c>
      <c r="G4" s="129">
        <f>F4/F$28</f>
        <v>1.2965679084775594E-2</v>
      </c>
      <c r="H4" s="6">
        <v>19</v>
      </c>
      <c r="I4">
        <v>14</v>
      </c>
      <c r="J4">
        <v>92</v>
      </c>
      <c r="K4" s="95">
        <f t="shared" ref="K4:K27" si="0">SUM(H4:J4)</f>
        <v>125</v>
      </c>
      <c r="L4" s="39">
        <v>8539.0608300000004</v>
      </c>
      <c r="M4" s="39">
        <v>8328.4716700000008</v>
      </c>
      <c r="N4" s="39">
        <v>44450.791700000002</v>
      </c>
      <c r="O4" s="98">
        <f>SUM(L4:N4)</f>
        <v>61318.324200000003</v>
      </c>
      <c r="P4" s="128"/>
      <c r="Q4" s="122"/>
    </row>
    <row r="5" spans="1:21" x14ac:dyDescent="0.2">
      <c r="A5" s="4">
        <v>2</v>
      </c>
      <c r="B5" s="15" t="s">
        <v>5</v>
      </c>
      <c r="C5" s="73">
        <v>67</v>
      </c>
      <c r="D5" s="73">
        <v>29</v>
      </c>
      <c r="E5" s="73">
        <v>281</v>
      </c>
      <c r="F5" s="95">
        <f t="shared" ref="F5:F25" si="1">SUM(C5:E5)</f>
        <v>377</v>
      </c>
      <c r="G5" s="129">
        <f t="shared" ref="G5:G27" si="2">F5/F$28</f>
        <v>2.2117923144617191E-2</v>
      </c>
      <c r="H5" s="4">
        <v>32</v>
      </c>
      <c r="I5">
        <v>17</v>
      </c>
      <c r="J5">
        <v>162</v>
      </c>
      <c r="K5" s="95">
        <f t="shared" si="0"/>
        <v>211</v>
      </c>
      <c r="L5" s="39">
        <v>29568.478299999999</v>
      </c>
      <c r="M5" s="39">
        <v>11596.0542</v>
      </c>
      <c r="N5" s="39">
        <v>105007.663</v>
      </c>
      <c r="O5" s="98">
        <f t="shared" ref="O5:O27" si="3">SUM(L5:N5)</f>
        <v>146172.1955</v>
      </c>
      <c r="P5" s="128"/>
      <c r="Q5" s="122"/>
    </row>
    <row r="6" spans="1:21" x14ac:dyDescent="0.2">
      <c r="A6" s="4">
        <v>3</v>
      </c>
      <c r="B6" s="15" t="s">
        <v>6</v>
      </c>
      <c r="C6" s="73">
        <v>699</v>
      </c>
      <c r="D6" s="73">
        <v>226</v>
      </c>
      <c r="E6" s="73">
        <v>1578</v>
      </c>
      <c r="F6" s="95">
        <f t="shared" si="1"/>
        <v>2503</v>
      </c>
      <c r="G6" s="129">
        <f t="shared" si="2"/>
        <v>0.14684658257553534</v>
      </c>
      <c r="H6" s="4">
        <v>384</v>
      </c>
      <c r="I6">
        <v>127</v>
      </c>
      <c r="J6">
        <v>950</v>
      </c>
      <c r="K6" s="95">
        <f t="shared" si="0"/>
        <v>1461</v>
      </c>
      <c r="L6" s="39">
        <v>336562.83899999998</v>
      </c>
      <c r="M6" s="39">
        <v>95592.564199999993</v>
      </c>
      <c r="N6" s="39">
        <v>637153.28099999996</v>
      </c>
      <c r="O6" s="98">
        <f t="shared" si="3"/>
        <v>1069308.6842</v>
      </c>
      <c r="P6" s="128"/>
      <c r="Q6" s="122"/>
      <c r="U6" s="122"/>
    </row>
    <row r="7" spans="1:21" x14ac:dyDescent="0.2">
      <c r="A7" s="4">
        <v>4</v>
      </c>
      <c r="B7" s="15" t="s">
        <v>7</v>
      </c>
      <c r="C7" s="73">
        <v>14</v>
      </c>
      <c r="D7" s="73">
        <v>9</v>
      </c>
      <c r="E7" s="73">
        <v>160</v>
      </c>
      <c r="F7" s="95">
        <f t="shared" si="1"/>
        <v>183</v>
      </c>
      <c r="G7" s="129">
        <f t="shared" si="2"/>
        <v>1.0736286300968026E-2</v>
      </c>
      <c r="H7" s="4">
        <v>6</v>
      </c>
      <c r="I7">
        <v>6</v>
      </c>
      <c r="J7">
        <v>90</v>
      </c>
      <c r="K7" s="95">
        <f t="shared" si="0"/>
        <v>102</v>
      </c>
      <c r="L7" s="39">
        <v>5930.32917</v>
      </c>
      <c r="M7" s="39">
        <v>3665.2633300000002</v>
      </c>
      <c r="N7" s="39">
        <v>55656.661699999997</v>
      </c>
      <c r="O7" s="98">
        <f t="shared" si="3"/>
        <v>65252.254199999996</v>
      </c>
      <c r="P7" s="128"/>
      <c r="Q7" s="122"/>
      <c r="U7" s="122"/>
    </row>
    <row r="8" spans="1:21" x14ac:dyDescent="0.2">
      <c r="A8" s="4">
        <v>5</v>
      </c>
      <c r="B8" s="15" t="s">
        <v>8</v>
      </c>
      <c r="C8" s="73">
        <v>27</v>
      </c>
      <c r="D8" s="73">
        <v>6</v>
      </c>
      <c r="E8" s="73">
        <v>129</v>
      </c>
      <c r="F8" s="95">
        <f t="shared" si="1"/>
        <v>162</v>
      </c>
      <c r="G8" s="129">
        <f t="shared" si="2"/>
        <v>9.5042534467585805E-3</v>
      </c>
      <c r="H8" s="4">
        <v>13</v>
      </c>
      <c r="I8">
        <v>4</v>
      </c>
      <c r="J8">
        <v>86</v>
      </c>
      <c r="K8" s="95">
        <f t="shared" si="0"/>
        <v>103</v>
      </c>
      <c r="L8" s="39">
        <v>7985.1850000000004</v>
      </c>
      <c r="M8" s="39">
        <v>1966.6833300000001</v>
      </c>
      <c r="N8" s="39">
        <v>33577.9058</v>
      </c>
      <c r="O8" s="98">
        <f t="shared" si="3"/>
        <v>43529.774130000005</v>
      </c>
      <c r="P8" s="128"/>
      <c r="Q8" s="122"/>
      <c r="U8" s="122"/>
    </row>
    <row r="9" spans="1:21" x14ac:dyDescent="0.2">
      <c r="A9" s="4">
        <v>6</v>
      </c>
      <c r="B9" s="15" t="s">
        <v>9</v>
      </c>
      <c r="C9" s="73">
        <v>24</v>
      </c>
      <c r="D9" s="73">
        <v>19</v>
      </c>
      <c r="E9" s="73">
        <v>288</v>
      </c>
      <c r="F9" s="95">
        <f t="shared" si="1"/>
        <v>331</v>
      </c>
      <c r="G9" s="129">
        <f t="shared" si="2"/>
        <v>1.9419184511586977E-2</v>
      </c>
      <c r="H9" s="4">
        <v>17</v>
      </c>
      <c r="I9">
        <v>10</v>
      </c>
      <c r="J9">
        <v>185</v>
      </c>
      <c r="K9" s="95">
        <f t="shared" si="0"/>
        <v>212</v>
      </c>
      <c r="L9" s="39">
        <v>9367.8216699999994</v>
      </c>
      <c r="M9" s="39">
        <v>7753.57917</v>
      </c>
      <c r="N9" s="39">
        <v>121294.658</v>
      </c>
      <c r="O9" s="98">
        <f t="shared" si="3"/>
        <v>138416.05883999998</v>
      </c>
      <c r="P9" s="128"/>
      <c r="Q9" s="122"/>
      <c r="U9" s="122"/>
    </row>
    <row r="10" spans="1:21" x14ac:dyDescent="0.2">
      <c r="A10" s="4">
        <v>7</v>
      </c>
      <c r="B10" s="15" t="s">
        <v>10</v>
      </c>
      <c r="C10" s="73">
        <v>53</v>
      </c>
      <c r="D10" s="73">
        <v>37</v>
      </c>
      <c r="E10" s="73">
        <v>165</v>
      </c>
      <c r="F10" s="95">
        <f t="shared" si="1"/>
        <v>255</v>
      </c>
      <c r="G10" s="129">
        <f t="shared" si="2"/>
        <v>1.496039894397184E-2</v>
      </c>
      <c r="H10" s="4">
        <v>30</v>
      </c>
      <c r="I10">
        <v>21</v>
      </c>
      <c r="J10">
        <v>99</v>
      </c>
      <c r="K10" s="95">
        <f t="shared" si="0"/>
        <v>150</v>
      </c>
      <c r="L10" s="39">
        <v>21167.943299999999</v>
      </c>
      <c r="M10" s="39">
        <v>10534.842500000001</v>
      </c>
      <c r="N10" s="39">
        <v>51905.999199999998</v>
      </c>
      <c r="O10" s="98">
        <f t="shared" si="3"/>
        <v>83608.785000000003</v>
      </c>
      <c r="P10" s="128"/>
      <c r="Q10" s="122"/>
      <c r="U10" s="122"/>
    </row>
    <row r="11" spans="1:21" x14ac:dyDescent="0.2">
      <c r="A11" s="4">
        <v>8</v>
      </c>
      <c r="B11" s="15" t="s">
        <v>11</v>
      </c>
      <c r="C11" s="73">
        <v>100</v>
      </c>
      <c r="D11" s="73">
        <v>26</v>
      </c>
      <c r="E11" s="73">
        <v>354</v>
      </c>
      <c r="F11" s="95">
        <f t="shared" si="1"/>
        <v>480</v>
      </c>
      <c r="G11" s="129">
        <f t="shared" si="2"/>
        <v>2.8160750953358755E-2</v>
      </c>
      <c r="H11" s="4">
        <v>56</v>
      </c>
      <c r="I11">
        <v>13</v>
      </c>
      <c r="J11">
        <v>225</v>
      </c>
      <c r="K11" s="95">
        <f t="shared" si="0"/>
        <v>294</v>
      </c>
      <c r="L11" s="39">
        <v>41732.2425</v>
      </c>
      <c r="M11" s="39">
        <v>11542.31</v>
      </c>
      <c r="N11" s="39">
        <v>139069.64499999999</v>
      </c>
      <c r="O11" s="98">
        <f t="shared" si="3"/>
        <v>192344.19749999998</v>
      </c>
      <c r="P11" s="128"/>
      <c r="Q11" s="122"/>
    </row>
    <row r="12" spans="1:21" x14ac:dyDescent="0.2">
      <c r="A12" s="4">
        <v>9</v>
      </c>
      <c r="B12" s="15" t="s">
        <v>12</v>
      </c>
      <c r="C12" s="73">
        <v>15</v>
      </c>
      <c r="D12" s="73">
        <v>18</v>
      </c>
      <c r="E12" s="73">
        <v>175</v>
      </c>
      <c r="F12" s="95">
        <f t="shared" si="1"/>
        <v>208</v>
      </c>
      <c r="G12" s="129">
        <f t="shared" si="2"/>
        <v>1.2202992079788795E-2</v>
      </c>
      <c r="H12" s="4">
        <v>11</v>
      </c>
      <c r="I12">
        <v>10</v>
      </c>
      <c r="J12">
        <v>112</v>
      </c>
      <c r="K12" s="95">
        <f t="shared" si="0"/>
        <v>133</v>
      </c>
      <c r="L12" s="39">
        <v>5546.0708299999997</v>
      </c>
      <c r="M12" s="39">
        <v>4703.1724999999997</v>
      </c>
      <c r="N12" s="39">
        <v>46235.160799999998</v>
      </c>
      <c r="O12" s="98">
        <f t="shared" si="3"/>
        <v>56484.404129999995</v>
      </c>
      <c r="P12" s="128"/>
      <c r="Q12" s="122"/>
    </row>
    <row r="13" spans="1:21" x14ac:dyDescent="0.2">
      <c r="A13" s="4">
        <v>10</v>
      </c>
      <c r="B13" s="15" t="s">
        <v>13</v>
      </c>
      <c r="C13" s="73">
        <v>64</v>
      </c>
      <c r="D13" s="73">
        <v>18</v>
      </c>
      <c r="E13" s="73">
        <v>203</v>
      </c>
      <c r="F13" s="95">
        <f t="shared" si="1"/>
        <v>285</v>
      </c>
      <c r="G13" s="129">
        <f t="shared" si="2"/>
        <v>1.6720445878556763E-2</v>
      </c>
      <c r="H13" s="4">
        <v>36</v>
      </c>
      <c r="I13">
        <v>13</v>
      </c>
      <c r="J13">
        <v>114</v>
      </c>
      <c r="K13" s="95">
        <f t="shared" si="0"/>
        <v>163</v>
      </c>
      <c r="L13" s="39">
        <v>28049.7317</v>
      </c>
      <c r="M13" s="39">
        <v>7642.12583</v>
      </c>
      <c r="N13" s="39">
        <v>67654.242499999993</v>
      </c>
      <c r="O13" s="98">
        <f t="shared" si="3"/>
        <v>103346.10003</v>
      </c>
      <c r="P13" s="128"/>
      <c r="Q13" s="122"/>
    </row>
    <row r="14" spans="1:21" x14ac:dyDescent="0.2">
      <c r="A14" s="4">
        <v>11</v>
      </c>
      <c r="B14" s="15" t="s">
        <v>14</v>
      </c>
      <c r="C14" s="73">
        <v>7</v>
      </c>
      <c r="D14" s="73">
        <v>0</v>
      </c>
      <c r="E14" s="73">
        <v>14</v>
      </c>
      <c r="F14" s="95">
        <f t="shared" si="1"/>
        <v>21</v>
      </c>
      <c r="G14" s="129">
        <f t="shared" si="2"/>
        <v>1.2320328542094457E-3</v>
      </c>
      <c r="H14" s="4">
        <v>5</v>
      </c>
      <c r="I14">
        <v>0</v>
      </c>
      <c r="J14">
        <v>9</v>
      </c>
      <c r="K14" s="95">
        <f t="shared" si="0"/>
        <v>14</v>
      </c>
      <c r="L14" s="39">
        <v>1368.98667</v>
      </c>
      <c r="M14" s="39">
        <v>0</v>
      </c>
      <c r="N14" s="39">
        <v>2795.56333</v>
      </c>
      <c r="O14" s="98">
        <f t="shared" si="3"/>
        <v>4164.55</v>
      </c>
      <c r="P14" s="128"/>
      <c r="Q14" s="122"/>
    </row>
    <row r="15" spans="1:21" x14ac:dyDescent="0.2">
      <c r="A15" s="4">
        <v>12</v>
      </c>
      <c r="B15" s="15" t="s">
        <v>15</v>
      </c>
      <c r="C15" s="73">
        <v>95</v>
      </c>
      <c r="D15" s="73">
        <v>40</v>
      </c>
      <c r="E15" s="73">
        <v>301</v>
      </c>
      <c r="F15" s="95">
        <f t="shared" si="1"/>
        <v>436</v>
      </c>
      <c r="G15" s="129">
        <f t="shared" si="2"/>
        <v>2.5579348782634202E-2</v>
      </c>
      <c r="H15" s="4">
        <v>53</v>
      </c>
      <c r="I15">
        <v>27</v>
      </c>
      <c r="J15">
        <v>187</v>
      </c>
      <c r="K15" s="95">
        <f t="shared" si="0"/>
        <v>267</v>
      </c>
      <c r="L15" s="39">
        <v>44839.112500000003</v>
      </c>
      <c r="M15" s="39">
        <v>13395.763300000001</v>
      </c>
      <c r="N15" s="39">
        <v>109176.47</v>
      </c>
      <c r="O15" s="98">
        <f t="shared" si="3"/>
        <v>167411.34580000001</v>
      </c>
      <c r="P15" s="128"/>
      <c r="Q15" s="122"/>
    </row>
    <row r="16" spans="1:21" x14ac:dyDescent="0.2">
      <c r="A16" s="4">
        <v>13</v>
      </c>
      <c r="B16" s="15" t="s">
        <v>16</v>
      </c>
      <c r="C16" s="73">
        <v>104</v>
      </c>
      <c r="D16" s="73">
        <v>18</v>
      </c>
      <c r="E16" s="73">
        <v>547</v>
      </c>
      <c r="F16" s="95">
        <f t="shared" si="1"/>
        <v>669</v>
      </c>
      <c r="G16" s="129">
        <f t="shared" si="2"/>
        <v>3.9249046641243769E-2</v>
      </c>
      <c r="H16" s="4">
        <v>63</v>
      </c>
      <c r="I16">
        <v>10</v>
      </c>
      <c r="J16">
        <v>304</v>
      </c>
      <c r="K16" s="95">
        <f t="shared" si="0"/>
        <v>377</v>
      </c>
      <c r="L16" s="39">
        <v>59951.872499999998</v>
      </c>
      <c r="M16" s="39">
        <v>8468.0916699999998</v>
      </c>
      <c r="N16" s="39">
        <v>286232.41800000001</v>
      </c>
      <c r="O16" s="98">
        <f t="shared" si="3"/>
        <v>354652.38217</v>
      </c>
      <c r="P16" s="128"/>
      <c r="Q16" s="122"/>
    </row>
    <row r="17" spans="1:17" x14ac:dyDescent="0.2">
      <c r="A17" s="4">
        <v>14</v>
      </c>
      <c r="B17" s="15" t="s">
        <v>17</v>
      </c>
      <c r="C17" s="73">
        <v>11</v>
      </c>
      <c r="D17" s="73">
        <v>4</v>
      </c>
      <c r="E17" s="73">
        <v>50</v>
      </c>
      <c r="F17" s="95">
        <f t="shared" si="1"/>
        <v>65</v>
      </c>
      <c r="G17" s="129">
        <f t="shared" si="2"/>
        <v>3.8134350249339984E-3</v>
      </c>
      <c r="H17" s="4">
        <v>6</v>
      </c>
      <c r="I17">
        <v>2</v>
      </c>
      <c r="J17">
        <v>31</v>
      </c>
      <c r="K17" s="95">
        <f t="shared" si="0"/>
        <v>39</v>
      </c>
      <c r="L17" s="39">
        <v>3453.1466700000001</v>
      </c>
      <c r="M17" s="39">
        <v>2014.2525000000001</v>
      </c>
      <c r="N17" s="39">
        <v>17327.396700000001</v>
      </c>
      <c r="O17" s="98">
        <f t="shared" si="3"/>
        <v>22794.795870000002</v>
      </c>
      <c r="P17" s="128"/>
      <c r="Q17" s="122"/>
    </row>
    <row r="18" spans="1:17" x14ac:dyDescent="0.2">
      <c r="A18" s="4">
        <v>15</v>
      </c>
      <c r="B18" s="15" t="s">
        <v>18</v>
      </c>
      <c r="C18" s="73">
        <v>257</v>
      </c>
      <c r="D18" s="73">
        <v>107</v>
      </c>
      <c r="E18" s="73">
        <v>854</v>
      </c>
      <c r="F18" s="95">
        <f t="shared" si="1"/>
        <v>1218</v>
      </c>
      <c r="G18" s="129">
        <f t="shared" si="2"/>
        <v>7.145790554414784E-2</v>
      </c>
      <c r="H18" s="4">
        <v>134</v>
      </c>
      <c r="I18">
        <v>62</v>
      </c>
      <c r="J18">
        <v>506</v>
      </c>
      <c r="K18" s="95">
        <f t="shared" si="0"/>
        <v>702</v>
      </c>
      <c r="L18" s="39">
        <v>166263.63</v>
      </c>
      <c r="M18" s="39">
        <v>58660.051700000004</v>
      </c>
      <c r="N18" s="39">
        <v>417470.31099999999</v>
      </c>
      <c r="O18" s="98">
        <f t="shared" si="3"/>
        <v>642393.99270000006</v>
      </c>
      <c r="P18" s="128"/>
      <c r="Q18" s="122"/>
    </row>
    <row r="19" spans="1:17" x14ac:dyDescent="0.2">
      <c r="A19" s="4">
        <v>16</v>
      </c>
      <c r="B19" s="15" t="s">
        <v>19</v>
      </c>
      <c r="C19" s="73">
        <v>833</v>
      </c>
      <c r="D19" s="73">
        <v>163</v>
      </c>
      <c r="E19" s="73">
        <v>1634</v>
      </c>
      <c r="F19" s="95">
        <f t="shared" si="1"/>
        <v>2630</v>
      </c>
      <c r="G19" s="129">
        <f t="shared" si="2"/>
        <v>0.15429744793194486</v>
      </c>
      <c r="H19" s="4">
        <v>450</v>
      </c>
      <c r="I19">
        <v>85</v>
      </c>
      <c r="J19">
        <v>965</v>
      </c>
      <c r="K19" s="95">
        <f t="shared" si="0"/>
        <v>1500</v>
      </c>
      <c r="L19" s="39">
        <v>438169.76699999999</v>
      </c>
      <c r="M19" s="39">
        <v>70443.869200000001</v>
      </c>
      <c r="N19" s="39">
        <v>655691.47600000002</v>
      </c>
      <c r="O19" s="98">
        <f t="shared" si="3"/>
        <v>1164305.1122000001</v>
      </c>
      <c r="P19" s="128"/>
      <c r="Q19" s="122"/>
    </row>
    <row r="20" spans="1:17" x14ac:dyDescent="0.2">
      <c r="A20" s="4">
        <v>17</v>
      </c>
      <c r="B20" s="15" t="s">
        <v>20</v>
      </c>
      <c r="C20" s="73">
        <v>11</v>
      </c>
      <c r="D20" s="73">
        <v>6</v>
      </c>
      <c r="E20" s="73">
        <v>44</v>
      </c>
      <c r="F20" s="95">
        <f t="shared" si="1"/>
        <v>61</v>
      </c>
      <c r="G20" s="129">
        <f t="shared" si="2"/>
        <v>3.5787621003226752E-3</v>
      </c>
      <c r="H20" s="4">
        <v>7</v>
      </c>
      <c r="I20">
        <v>3</v>
      </c>
      <c r="J20">
        <v>29</v>
      </c>
      <c r="K20" s="95">
        <f t="shared" si="0"/>
        <v>39</v>
      </c>
      <c r="L20" s="39">
        <v>4165.3733300000004</v>
      </c>
      <c r="M20" s="39">
        <v>2051.1833299999998</v>
      </c>
      <c r="N20" s="39">
        <v>14652.852500000001</v>
      </c>
      <c r="O20" s="98">
        <f t="shared" si="3"/>
        <v>20869.409160000003</v>
      </c>
      <c r="P20" s="128"/>
      <c r="Q20" s="122"/>
    </row>
    <row r="21" spans="1:17" x14ac:dyDescent="0.2">
      <c r="A21" s="4">
        <v>18</v>
      </c>
      <c r="B21" s="15" t="s">
        <v>21</v>
      </c>
      <c r="C21" s="73">
        <v>75</v>
      </c>
      <c r="D21" s="73">
        <v>32</v>
      </c>
      <c r="E21" s="73">
        <v>135</v>
      </c>
      <c r="F21" s="95">
        <f t="shared" si="1"/>
        <v>242</v>
      </c>
      <c r="G21" s="129">
        <f t="shared" si="2"/>
        <v>1.4197711938985039E-2</v>
      </c>
      <c r="H21" s="4">
        <v>36</v>
      </c>
      <c r="I21">
        <v>14</v>
      </c>
      <c r="J21">
        <v>77</v>
      </c>
      <c r="K21" s="95">
        <f t="shared" si="0"/>
        <v>127</v>
      </c>
      <c r="L21" s="39">
        <v>23029.478299999999</v>
      </c>
      <c r="M21" s="39">
        <v>9853.7833300000002</v>
      </c>
      <c r="N21" s="39">
        <v>39985.269999999997</v>
      </c>
      <c r="O21" s="98">
        <f t="shared" si="3"/>
        <v>72868.531629999998</v>
      </c>
      <c r="P21" s="128"/>
      <c r="Q21" s="122"/>
    </row>
    <row r="22" spans="1:17" x14ac:dyDescent="0.2">
      <c r="A22" s="4">
        <v>19</v>
      </c>
      <c r="B22" s="15" t="s">
        <v>22</v>
      </c>
      <c r="C22" s="73">
        <v>57</v>
      </c>
      <c r="D22" s="73">
        <v>49</v>
      </c>
      <c r="E22" s="73">
        <v>161</v>
      </c>
      <c r="F22" s="95">
        <f t="shared" si="1"/>
        <v>267</v>
      </c>
      <c r="G22" s="129">
        <f t="shared" si="2"/>
        <v>1.5664417717805808E-2</v>
      </c>
      <c r="H22" s="4">
        <v>33</v>
      </c>
      <c r="I22">
        <v>23</v>
      </c>
      <c r="J22">
        <v>93</v>
      </c>
      <c r="K22" s="95">
        <f t="shared" si="0"/>
        <v>149</v>
      </c>
      <c r="L22" s="39">
        <v>18593.293300000001</v>
      </c>
      <c r="M22" s="39">
        <v>17930.011699999999</v>
      </c>
      <c r="N22" s="39">
        <v>47765.8675</v>
      </c>
      <c r="O22" s="98">
        <f t="shared" si="3"/>
        <v>84289.172500000001</v>
      </c>
      <c r="P22" s="128"/>
      <c r="Q22" s="122"/>
    </row>
    <row r="23" spans="1:17" x14ac:dyDescent="0.2">
      <c r="A23" s="4">
        <v>20</v>
      </c>
      <c r="B23" s="15" t="s">
        <v>23</v>
      </c>
      <c r="C23" s="73">
        <v>3</v>
      </c>
      <c r="D23" s="73">
        <v>0</v>
      </c>
      <c r="E23" s="73">
        <v>141</v>
      </c>
      <c r="F23" s="95">
        <f t="shared" si="1"/>
        <v>144</v>
      </c>
      <c r="G23" s="129">
        <f t="shared" si="2"/>
        <v>8.4482252860076275E-3</v>
      </c>
      <c r="H23" s="4">
        <v>1</v>
      </c>
      <c r="I23">
        <v>0</v>
      </c>
      <c r="J23">
        <v>99</v>
      </c>
      <c r="K23" s="95">
        <f t="shared" si="0"/>
        <v>100</v>
      </c>
      <c r="L23" s="39">
        <v>1407.12</v>
      </c>
      <c r="M23" s="39">
        <v>0</v>
      </c>
      <c r="N23" s="39">
        <v>48577.056700000001</v>
      </c>
      <c r="O23" s="98">
        <f t="shared" si="3"/>
        <v>49984.176700000004</v>
      </c>
      <c r="P23" s="128"/>
      <c r="Q23" s="122"/>
    </row>
    <row r="24" spans="1:17" x14ac:dyDescent="0.2">
      <c r="A24" s="4">
        <v>21</v>
      </c>
      <c r="B24" s="15" t="s">
        <v>24</v>
      </c>
      <c r="C24" s="73">
        <v>75</v>
      </c>
      <c r="D24" s="73">
        <v>41</v>
      </c>
      <c r="E24" s="73">
        <v>297</v>
      </c>
      <c r="F24" s="95">
        <f t="shared" si="1"/>
        <v>413</v>
      </c>
      <c r="G24" s="129">
        <f t="shared" si="2"/>
        <v>2.4229979466119097E-2</v>
      </c>
      <c r="H24" s="4">
        <v>32</v>
      </c>
      <c r="I24">
        <v>23</v>
      </c>
      <c r="J24">
        <v>181</v>
      </c>
      <c r="K24" s="95">
        <f t="shared" si="0"/>
        <v>236</v>
      </c>
      <c r="L24" s="39">
        <v>24913.134999999998</v>
      </c>
      <c r="M24" s="39">
        <v>9059.2991700000002</v>
      </c>
      <c r="N24" s="39">
        <v>77158.986699999994</v>
      </c>
      <c r="O24" s="98">
        <f t="shared" si="3"/>
        <v>111131.42087</v>
      </c>
      <c r="P24" s="128"/>
      <c r="Q24" s="122"/>
    </row>
    <row r="25" spans="1:17" x14ac:dyDescent="0.2">
      <c r="A25" s="4">
        <v>22</v>
      </c>
      <c r="B25" s="15" t="s">
        <v>25</v>
      </c>
      <c r="C25" s="73">
        <v>18</v>
      </c>
      <c r="D25" s="73">
        <v>29</v>
      </c>
      <c r="E25" s="73">
        <v>334</v>
      </c>
      <c r="F25" s="95">
        <f t="shared" si="1"/>
        <v>381</v>
      </c>
      <c r="G25" s="129">
        <f t="shared" si="2"/>
        <v>2.2352596069228514E-2</v>
      </c>
      <c r="H25" s="4">
        <v>7</v>
      </c>
      <c r="I25">
        <v>21</v>
      </c>
      <c r="J25">
        <v>208</v>
      </c>
      <c r="K25" s="95">
        <f t="shared" si="0"/>
        <v>236</v>
      </c>
      <c r="L25" s="39">
        <v>4689.0024999999996</v>
      </c>
      <c r="M25" s="39">
        <v>9565.27</v>
      </c>
      <c r="N25" s="39">
        <v>95849.043300000005</v>
      </c>
      <c r="O25" s="98">
        <f t="shared" si="3"/>
        <v>110103.31580000001</v>
      </c>
      <c r="P25" s="128"/>
      <c r="Q25" s="122"/>
    </row>
    <row r="26" spans="1:17" x14ac:dyDescent="0.2">
      <c r="A26" s="4">
        <v>23</v>
      </c>
      <c r="B26" s="15" t="s">
        <v>26</v>
      </c>
      <c r="C26" s="73">
        <v>16</v>
      </c>
      <c r="D26" s="73">
        <v>4</v>
      </c>
      <c r="E26" s="73">
        <v>144</v>
      </c>
      <c r="F26" s="95">
        <f>SUM(C26:E26)</f>
        <v>164</v>
      </c>
      <c r="G26" s="129">
        <f t="shared" si="2"/>
        <v>9.6215899090642421E-3</v>
      </c>
      <c r="H26" s="4">
        <v>10</v>
      </c>
      <c r="I26">
        <v>2</v>
      </c>
      <c r="J26">
        <v>99</v>
      </c>
      <c r="K26" s="95">
        <f t="shared" si="0"/>
        <v>111</v>
      </c>
      <c r="L26" s="39">
        <v>5852.0691699999998</v>
      </c>
      <c r="M26" s="39">
        <v>1676.8266699999999</v>
      </c>
      <c r="N26" s="39">
        <v>40328.556700000001</v>
      </c>
      <c r="O26" s="98">
        <f t="shared" si="3"/>
        <v>47857.452539999998</v>
      </c>
      <c r="P26" s="128"/>
      <c r="Q26" s="122"/>
    </row>
    <row r="27" spans="1:17" x14ac:dyDescent="0.2">
      <c r="A27" s="4">
        <v>30</v>
      </c>
      <c r="B27" s="15" t="s">
        <v>27</v>
      </c>
      <c r="C27" s="73">
        <v>2789</v>
      </c>
      <c r="D27" s="73">
        <v>695</v>
      </c>
      <c r="E27" s="73">
        <v>1845</v>
      </c>
      <c r="F27" s="95">
        <f>SUM(C27:E27)</f>
        <v>5329</v>
      </c>
      <c r="G27" s="129">
        <f t="shared" si="2"/>
        <v>0.31264300381343502</v>
      </c>
      <c r="H27" s="4">
        <v>1587</v>
      </c>
      <c r="I27">
        <v>413</v>
      </c>
      <c r="J27">
        <v>1135</v>
      </c>
      <c r="K27" s="95">
        <f t="shared" si="0"/>
        <v>3135</v>
      </c>
      <c r="L27" s="39">
        <v>1317621.18</v>
      </c>
      <c r="M27" s="39">
        <v>280602.76799999998</v>
      </c>
      <c r="N27" s="39">
        <v>734436.76599999995</v>
      </c>
      <c r="O27" s="98">
        <f t="shared" si="3"/>
        <v>2332660.7139999997</v>
      </c>
      <c r="P27" s="128"/>
      <c r="Q27" s="122"/>
    </row>
    <row r="28" spans="1:17" x14ac:dyDescent="0.2">
      <c r="A28" s="1"/>
      <c r="B28" s="61" t="s">
        <v>3</v>
      </c>
      <c r="C28" s="103">
        <f>SUM(C4:C27)</f>
        <v>5447</v>
      </c>
      <c r="D28" s="103">
        <f>SUM(D4:D27)</f>
        <v>1601</v>
      </c>
      <c r="E28" s="103">
        <f>SUM(E4:E27)</f>
        <v>9997</v>
      </c>
      <c r="F28" s="104">
        <f>SUM(F4:F27)</f>
        <v>17045</v>
      </c>
      <c r="G28" s="103"/>
      <c r="H28" s="130">
        <f t="shared" ref="H28:O28" si="4">SUM(H4:H27)</f>
        <v>3028</v>
      </c>
      <c r="I28" s="103">
        <f>SUM(I4:I27)</f>
        <v>920</v>
      </c>
      <c r="J28" s="103">
        <f t="shared" si="4"/>
        <v>6038</v>
      </c>
      <c r="K28" s="104">
        <f t="shared" si="4"/>
        <v>9986</v>
      </c>
      <c r="L28" s="105">
        <f t="shared" si="4"/>
        <v>2608766.8692399999</v>
      </c>
      <c r="M28" s="105">
        <f t="shared" si="4"/>
        <v>647046.23729999992</v>
      </c>
      <c r="N28" s="105">
        <f>SUM(N4:N27)</f>
        <v>3889454.0431299997</v>
      </c>
      <c r="O28" s="106">
        <f t="shared" si="4"/>
        <v>7145267.1496700002</v>
      </c>
      <c r="P28" t="s">
        <v>112</v>
      </c>
    </row>
    <row r="31" spans="1:17" x14ac:dyDescent="0.2">
      <c r="I31" t="s">
        <v>112</v>
      </c>
    </row>
    <row r="32" spans="1:17" x14ac:dyDescent="0.2">
      <c r="D32" t="s">
        <v>112</v>
      </c>
      <c r="H32" t="s">
        <v>112</v>
      </c>
      <c r="J32" t="s">
        <v>112</v>
      </c>
      <c r="P32" t="s">
        <v>112</v>
      </c>
    </row>
    <row r="33" spans="6:13" x14ac:dyDescent="0.2">
      <c r="F33" t="s">
        <v>112</v>
      </c>
    </row>
    <row r="34" spans="6:13" x14ac:dyDescent="0.2">
      <c r="H34" t="s">
        <v>112</v>
      </c>
      <c r="J34" t="s">
        <v>112</v>
      </c>
    </row>
    <row r="35" spans="6:13" x14ac:dyDescent="0.2">
      <c r="K35" t="s">
        <v>112</v>
      </c>
      <c r="M35" t="s">
        <v>112</v>
      </c>
    </row>
    <row r="38" spans="6:13" x14ac:dyDescent="0.2">
      <c r="J38" t="s">
        <v>112</v>
      </c>
    </row>
    <row r="79" spans="3:12" x14ac:dyDescent="0.2">
      <c r="C79" s="73"/>
      <c r="D79" s="73"/>
      <c r="E79" s="73"/>
      <c r="F79" s="39"/>
      <c r="G79" s="39"/>
      <c r="H79" s="39"/>
      <c r="J79" s="73"/>
      <c r="K79" s="73"/>
      <c r="L79" s="73"/>
    </row>
    <row r="80" spans="3:12" x14ac:dyDescent="0.2">
      <c r="C80" s="73"/>
      <c r="D80" s="73"/>
      <c r="E80" s="73"/>
      <c r="F80" s="39"/>
      <c r="G80" s="39"/>
      <c r="H80" s="39"/>
      <c r="J80" s="73"/>
      <c r="K80" s="73"/>
      <c r="L80" s="73"/>
    </row>
    <row r="81" spans="3:12" x14ac:dyDescent="0.2">
      <c r="C81" s="73"/>
      <c r="D81" s="73"/>
      <c r="E81" s="73"/>
      <c r="F81" s="39"/>
      <c r="G81" s="39"/>
      <c r="H81" s="39"/>
      <c r="J81" s="73"/>
      <c r="K81" s="73"/>
      <c r="L81" s="73"/>
    </row>
    <row r="82" spans="3:12" x14ac:dyDescent="0.2">
      <c r="C82" s="73"/>
      <c r="D82" s="73"/>
      <c r="E82" s="73"/>
      <c r="F82" s="39"/>
      <c r="G82" s="39"/>
      <c r="H82" s="39"/>
      <c r="J82" s="73"/>
      <c r="K82" s="73"/>
      <c r="L82" s="73"/>
    </row>
    <row r="83" spans="3:12" x14ac:dyDescent="0.2">
      <c r="C83" s="73"/>
      <c r="D83" s="73"/>
      <c r="E83" s="73"/>
      <c r="F83" s="39"/>
      <c r="G83" s="39"/>
      <c r="H83" s="39"/>
      <c r="J83" s="73"/>
      <c r="K83" s="73"/>
      <c r="L83" s="73"/>
    </row>
    <row r="84" spans="3:12" x14ac:dyDescent="0.2">
      <c r="C84" s="73"/>
      <c r="D84" s="73"/>
      <c r="E84" s="73"/>
      <c r="F84" s="39"/>
      <c r="G84" s="39"/>
      <c r="H84" s="39"/>
      <c r="J84" s="73"/>
      <c r="K84" s="73"/>
      <c r="L84" s="73"/>
    </row>
    <row r="85" spans="3:12" x14ac:dyDescent="0.2">
      <c r="C85" s="73"/>
      <c r="D85" s="73"/>
      <c r="E85" s="73"/>
      <c r="F85" s="39"/>
      <c r="G85" s="39"/>
      <c r="H85" s="39"/>
      <c r="J85" s="73"/>
      <c r="K85" s="73"/>
      <c r="L85" s="73"/>
    </row>
    <row r="86" spans="3:12" x14ac:dyDescent="0.2">
      <c r="C86" s="73"/>
      <c r="D86" s="73"/>
      <c r="E86" s="73"/>
      <c r="F86" s="39"/>
      <c r="G86" s="39"/>
      <c r="H86" s="39"/>
      <c r="J86" s="73"/>
      <c r="K86" s="73"/>
      <c r="L86" s="73"/>
    </row>
    <row r="87" spans="3:12" x14ac:dyDescent="0.2">
      <c r="C87" s="73"/>
      <c r="D87" s="73"/>
      <c r="E87" s="73"/>
      <c r="F87" s="39"/>
      <c r="G87" s="39"/>
      <c r="H87" s="39"/>
      <c r="J87" s="73"/>
      <c r="K87" s="73"/>
      <c r="L87" s="73"/>
    </row>
    <row r="88" spans="3:12" x14ac:dyDescent="0.2">
      <c r="C88" s="73"/>
      <c r="D88" s="73"/>
      <c r="E88" s="73"/>
      <c r="F88" s="39"/>
      <c r="G88" s="39"/>
      <c r="H88" s="39"/>
      <c r="J88" s="73"/>
      <c r="K88" s="73"/>
      <c r="L88" s="73"/>
    </row>
    <row r="89" spans="3:12" x14ac:dyDescent="0.2">
      <c r="C89" s="73"/>
      <c r="D89" s="73"/>
      <c r="E89" s="73"/>
      <c r="F89" s="39"/>
      <c r="G89" s="39"/>
      <c r="H89" s="39"/>
      <c r="J89" s="73"/>
      <c r="K89" s="73"/>
      <c r="L89" s="73"/>
    </row>
    <row r="90" spans="3:12" x14ac:dyDescent="0.2">
      <c r="C90" s="73"/>
      <c r="D90" s="73"/>
      <c r="E90" s="73"/>
      <c r="F90" s="39"/>
      <c r="G90" s="39"/>
      <c r="H90" s="39"/>
      <c r="J90" s="73"/>
      <c r="K90" s="73"/>
      <c r="L90" s="73"/>
    </row>
    <row r="91" spans="3:12" x14ac:dyDescent="0.2">
      <c r="C91" s="73"/>
      <c r="D91" s="73"/>
      <c r="E91" s="73"/>
      <c r="F91" s="39"/>
      <c r="G91" s="39"/>
      <c r="H91" s="39"/>
      <c r="J91" s="73"/>
      <c r="K91" s="73"/>
      <c r="L91" s="73"/>
    </row>
    <row r="92" spans="3:12" x14ac:dyDescent="0.2">
      <c r="C92" s="73"/>
      <c r="D92" s="73"/>
      <c r="E92" s="73"/>
      <c r="F92" s="39"/>
      <c r="G92" s="39"/>
      <c r="H92" s="39"/>
      <c r="J92" s="73"/>
      <c r="K92" s="73"/>
      <c r="L92" s="73"/>
    </row>
    <row r="93" spans="3:12" x14ac:dyDescent="0.2">
      <c r="C93" s="73"/>
      <c r="D93" s="73"/>
      <c r="E93" s="73"/>
      <c r="F93" s="39"/>
      <c r="G93" s="39"/>
      <c r="H93" s="39"/>
      <c r="J93" s="73"/>
      <c r="K93" s="73"/>
      <c r="L93" s="73"/>
    </row>
    <row r="94" spans="3:12" x14ac:dyDescent="0.2">
      <c r="C94" s="73"/>
      <c r="D94" s="73"/>
      <c r="E94" s="73"/>
      <c r="F94" s="39"/>
      <c r="G94" s="39"/>
      <c r="H94" s="39"/>
      <c r="J94" s="73"/>
      <c r="K94" s="73"/>
      <c r="L94" s="73"/>
    </row>
    <row r="95" spans="3:12" x14ac:dyDescent="0.2">
      <c r="C95" s="73"/>
      <c r="D95" s="73"/>
      <c r="E95" s="73"/>
      <c r="F95" s="39"/>
      <c r="G95" s="39"/>
      <c r="H95" s="39"/>
      <c r="J95" s="73"/>
      <c r="K95" s="73"/>
      <c r="L95" s="73"/>
    </row>
    <row r="96" spans="3:12" x14ac:dyDescent="0.2">
      <c r="C96" s="73"/>
      <c r="D96" s="73"/>
      <c r="E96" s="73"/>
      <c r="F96" s="39"/>
      <c r="G96" s="39"/>
      <c r="H96" s="39"/>
      <c r="J96" s="73"/>
      <c r="K96" s="73"/>
      <c r="L96" s="73"/>
    </row>
    <row r="97" spans="3:12" x14ac:dyDescent="0.2">
      <c r="C97" s="73"/>
      <c r="D97" s="73"/>
      <c r="E97" s="73"/>
      <c r="F97" s="39"/>
      <c r="G97" s="39"/>
      <c r="H97" s="39"/>
      <c r="J97" s="73"/>
      <c r="K97" s="73"/>
      <c r="L97" s="73"/>
    </row>
    <row r="98" spans="3:12" x14ac:dyDescent="0.2">
      <c r="C98" s="73"/>
      <c r="D98" s="73"/>
      <c r="E98" s="73"/>
      <c r="F98" s="39"/>
      <c r="G98" s="39"/>
      <c r="H98" s="39"/>
      <c r="J98" s="73"/>
      <c r="K98" s="73"/>
      <c r="L98" s="73"/>
    </row>
    <row r="99" spans="3:12" x14ac:dyDescent="0.2">
      <c r="C99" s="73"/>
      <c r="D99" s="73"/>
      <c r="E99" s="73"/>
      <c r="F99" s="39"/>
      <c r="G99" s="39"/>
      <c r="H99" s="39"/>
      <c r="J99" s="73"/>
      <c r="K99" s="73"/>
      <c r="L99" s="73"/>
    </row>
    <row r="100" spans="3:12" x14ac:dyDescent="0.2">
      <c r="C100" s="73"/>
      <c r="D100" s="73"/>
      <c r="E100" s="73"/>
      <c r="F100" s="39"/>
      <c r="G100" s="39"/>
      <c r="H100" s="39"/>
      <c r="J100" s="73"/>
      <c r="K100" s="73"/>
      <c r="L100" s="73"/>
    </row>
    <row r="101" spans="3:12" x14ac:dyDescent="0.2">
      <c r="C101" s="73"/>
      <c r="D101" s="73"/>
      <c r="E101" s="73"/>
      <c r="F101" s="39"/>
      <c r="G101" s="39"/>
      <c r="H101" s="39"/>
      <c r="J101" s="73"/>
      <c r="K101" s="73"/>
      <c r="L101" s="73"/>
    </row>
    <row r="102" spans="3:12" x14ac:dyDescent="0.2">
      <c r="C102" s="73"/>
      <c r="D102" s="73"/>
      <c r="E102" s="73"/>
      <c r="F102" s="39"/>
      <c r="G102" s="39"/>
      <c r="J102" s="73"/>
      <c r="K102" s="73"/>
      <c r="L102" s="73"/>
    </row>
    <row r="103" spans="3:12" x14ac:dyDescent="0.2">
      <c r="K103" s="73"/>
      <c r="L103" s="3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150</vt:i4>
      </vt:variant>
    </vt:vector>
  </HeadingPairs>
  <TitlesOfParts>
    <vt:vector size="150" baseType="lpstr">
      <vt:lpstr>Jan 08</vt:lpstr>
      <vt:lpstr>Feb 08</vt:lpstr>
      <vt:lpstr>Mar 08</vt:lpstr>
      <vt:lpstr>Apr 08</vt:lpstr>
      <vt:lpstr>May 08</vt:lpstr>
      <vt:lpstr>Jun 08</vt:lpstr>
      <vt:lpstr>Jul 08</vt:lpstr>
      <vt:lpstr>Aug 08</vt:lpstr>
      <vt:lpstr>Sep 08</vt:lpstr>
      <vt:lpstr>Oct 08</vt:lpstr>
      <vt:lpstr>Nov 08</vt:lpstr>
      <vt:lpstr>Dec 08</vt:lpstr>
      <vt:lpstr>Jan 09</vt:lpstr>
      <vt:lpstr>Feb 09</vt:lpstr>
      <vt:lpstr>Mar 09</vt:lpstr>
      <vt:lpstr>Apr 09</vt:lpstr>
      <vt:lpstr>May 09</vt:lpstr>
      <vt:lpstr>June 09</vt:lpstr>
      <vt:lpstr>SFY 09</vt:lpstr>
      <vt:lpstr>Jul 09</vt:lpstr>
      <vt:lpstr>Aug 09</vt:lpstr>
      <vt:lpstr>Sep 09</vt:lpstr>
      <vt:lpstr>Oct 09</vt:lpstr>
      <vt:lpstr>Nov 09</vt:lpstr>
      <vt:lpstr>Dec 09</vt:lpstr>
      <vt:lpstr>Jan 10</vt:lpstr>
      <vt:lpstr>Feb 10</vt:lpstr>
      <vt:lpstr>Mar 10</vt:lpstr>
      <vt:lpstr>Apr 10</vt:lpstr>
      <vt:lpstr>May 10</vt:lpstr>
      <vt:lpstr>Jun 10</vt:lpstr>
      <vt:lpstr>Avg SFY 10</vt:lpstr>
      <vt:lpstr>Jul 10</vt:lpstr>
      <vt:lpstr>Aug 10</vt:lpstr>
      <vt:lpstr>Sep 10</vt:lpstr>
      <vt:lpstr>Oct 10</vt:lpstr>
      <vt:lpstr>Nov 10</vt:lpstr>
      <vt:lpstr>Dec 10</vt:lpstr>
      <vt:lpstr>Jan 11</vt:lpstr>
      <vt:lpstr>Feb 11</vt:lpstr>
      <vt:lpstr>Mar 11</vt:lpstr>
      <vt:lpstr>Apr 11</vt:lpstr>
      <vt:lpstr>May 11</vt:lpstr>
      <vt:lpstr>June 11</vt:lpstr>
      <vt:lpstr>Avg SFY 11</vt:lpstr>
      <vt:lpstr>July 11</vt:lpstr>
      <vt:lpstr>Aug 11</vt:lpstr>
      <vt:lpstr>Sep 11</vt:lpstr>
      <vt:lpstr>Oct 11</vt:lpstr>
      <vt:lpstr>Nov 11</vt:lpstr>
      <vt:lpstr>Dec 11</vt:lpstr>
      <vt:lpstr>Jan 12</vt:lpstr>
      <vt:lpstr>Feb 12</vt:lpstr>
      <vt:lpstr>Mar 12</vt:lpstr>
      <vt:lpstr>Apr 12</vt:lpstr>
      <vt:lpstr>May 12</vt:lpstr>
      <vt:lpstr>Jun 12</vt:lpstr>
      <vt:lpstr>Avg SFY 12</vt:lpstr>
      <vt:lpstr>Jul 12</vt:lpstr>
      <vt:lpstr>Aug 12</vt:lpstr>
      <vt:lpstr>Sep 12</vt:lpstr>
      <vt:lpstr>Oct 12</vt:lpstr>
      <vt:lpstr>Nov 12</vt:lpstr>
      <vt:lpstr>Dec 12</vt:lpstr>
      <vt:lpstr>Jan 13</vt:lpstr>
      <vt:lpstr>Feb 13</vt:lpstr>
      <vt:lpstr>Mar 13</vt:lpstr>
      <vt:lpstr>Apr 13</vt:lpstr>
      <vt:lpstr>May 13</vt:lpstr>
      <vt:lpstr>Jun 13</vt:lpstr>
      <vt:lpstr>Avg SFY 13</vt:lpstr>
      <vt:lpstr>Jul 13</vt:lpstr>
      <vt:lpstr>Aug 13</vt:lpstr>
      <vt:lpstr>Sep 13</vt:lpstr>
      <vt:lpstr>Oct 13</vt:lpstr>
      <vt:lpstr>Nov 13</vt:lpstr>
      <vt:lpstr>Dec 13</vt:lpstr>
      <vt:lpstr>Jan 14</vt:lpstr>
      <vt:lpstr>Feb 14</vt:lpstr>
      <vt:lpstr>Mar 14</vt:lpstr>
      <vt:lpstr>Apr 14</vt:lpstr>
      <vt:lpstr>May 14</vt:lpstr>
      <vt:lpstr>Jun 14</vt:lpstr>
      <vt:lpstr>Avg SFY 14</vt:lpstr>
      <vt:lpstr>Jul 14</vt:lpstr>
      <vt:lpstr>Aug 14</vt:lpstr>
      <vt:lpstr>Sep 14</vt:lpstr>
      <vt:lpstr>Oct 14</vt:lpstr>
      <vt:lpstr>Nov 14</vt:lpstr>
      <vt:lpstr>Dec 14</vt:lpstr>
      <vt:lpstr>Jan 15</vt:lpstr>
      <vt:lpstr>Feb 15</vt:lpstr>
      <vt:lpstr>Mar 15</vt:lpstr>
      <vt:lpstr>Apr 15</vt:lpstr>
      <vt:lpstr>May 15</vt:lpstr>
      <vt:lpstr>Jun 15</vt:lpstr>
      <vt:lpstr>Avg SFY 15</vt:lpstr>
      <vt:lpstr>Jul 15</vt:lpstr>
      <vt:lpstr>Aug 15</vt:lpstr>
      <vt:lpstr>Sep 15</vt:lpstr>
      <vt:lpstr>Oct 15</vt:lpstr>
      <vt:lpstr>Nov 15</vt:lpstr>
      <vt:lpstr>Dec 15</vt:lpstr>
      <vt:lpstr>Jan 16</vt:lpstr>
      <vt:lpstr>Feb 16</vt:lpstr>
      <vt:lpstr>Mar 16</vt:lpstr>
      <vt:lpstr>SFY 16 to date</vt:lpstr>
      <vt:lpstr>Apr 16</vt:lpstr>
      <vt:lpstr>May 16</vt:lpstr>
      <vt:lpstr>Jun 16</vt:lpstr>
      <vt:lpstr>Avg SFY 16</vt:lpstr>
      <vt:lpstr>Jul 16</vt:lpstr>
      <vt:lpstr>Aug 16</vt:lpstr>
      <vt:lpstr>Sep 16</vt:lpstr>
      <vt:lpstr>Oct 16</vt:lpstr>
      <vt:lpstr>Nov 16</vt:lpstr>
      <vt:lpstr>Dec 16</vt:lpstr>
      <vt:lpstr>Jan 17</vt:lpstr>
      <vt:lpstr>Feb 17</vt:lpstr>
      <vt:lpstr>Mar 17</vt:lpstr>
      <vt:lpstr>Apr 17</vt:lpstr>
      <vt:lpstr>May 17</vt:lpstr>
      <vt:lpstr>Jun 17</vt:lpstr>
      <vt:lpstr>Avg SFY 17</vt:lpstr>
      <vt:lpstr>July 17</vt:lpstr>
      <vt:lpstr>Aug 17</vt:lpstr>
      <vt:lpstr>Sep 17</vt:lpstr>
      <vt:lpstr>Oct 17</vt:lpstr>
      <vt:lpstr>Nov 17</vt:lpstr>
      <vt:lpstr>Dec 17</vt:lpstr>
      <vt:lpstr>Jan 18</vt:lpstr>
      <vt:lpstr>Feb 18</vt:lpstr>
      <vt:lpstr>Mar 18</vt:lpstr>
      <vt:lpstr>Apr 18</vt:lpstr>
      <vt:lpstr>May 18</vt:lpstr>
      <vt:lpstr>Jun 18</vt:lpstr>
      <vt:lpstr> Avg SFY 18</vt:lpstr>
      <vt:lpstr>Jul 18</vt:lpstr>
      <vt:lpstr>Aug 18</vt:lpstr>
      <vt:lpstr>Sep 18</vt:lpstr>
      <vt:lpstr>Oct 18</vt:lpstr>
      <vt:lpstr>Nov 18</vt:lpstr>
      <vt:lpstr>Dec 18</vt:lpstr>
      <vt:lpstr>Jan 19</vt:lpstr>
      <vt:lpstr>Feb 19</vt:lpstr>
      <vt:lpstr>Mar 19</vt:lpstr>
      <vt:lpstr>Apr 19</vt:lpstr>
      <vt:lpstr>May 19</vt:lpstr>
      <vt:lpstr>Jun 19</vt:lpstr>
      <vt:lpstr>Summary</vt:lpstr>
    </vt:vector>
  </TitlesOfParts>
  <Company>Towson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mgurlu</dc:creator>
  <cp:lastModifiedBy>Alexis Washington</cp:lastModifiedBy>
  <cp:lastPrinted>2018-11-09T13:33:27Z</cp:lastPrinted>
  <dcterms:created xsi:type="dcterms:W3CDTF">2008-06-10T19:06:56Z</dcterms:created>
  <dcterms:modified xsi:type="dcterms:W3CDTF">2018-12-07T12:54:26Z</dcterms:modified>
</cp:coreProperties>
</file>